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S-03\Downloads\"/>
    </mc:Choice>
  </mc:AlternateContent>
  <xr:revisionPtr revIDLastSave="0" documentId="13_ncr:1_{46C8AD5D-C819-4957-A5C2-52878BBA4B32}" xr6:coauthVersionLast="36" xr6:coauthVersionMax="45" xr10:uidLastSave="{00000000-0000-0000-0000-000000000000}"/>
  <bookViews>
    <workbookView xWindow="0" yWindow="0" windowWidth="25200" windowHeight="11775" xr2:uid="{00000000-000D-0000-FFFF-FFFF00000000}"/>
  </bookViews>
  <sheets>
    <sheet name="Hoja1" sheetId="1" r:id="rId1"/>
    <sheet name="Hoja2" sheetId="2" r:id="rId2"/>
    <sheet name="Hoja3" sheetId="3" r:id="rId3"/>
    <sheet name="Solver" sheetId="4" r:id="rId4"/>
    <sheet name="Solver (2)" sheetId="5" r:id="rId5"/>
  </sheets>
  <definedNames>
    <definedName name="solver_adj" localSheetId="3" hidden="1">Solver!$B$1:$B$2</definedName>
    <definedName name="solver_adj" localSheetId="4" hidden="1">'Solver (2)'!$B$1:$B$2</definedName>
    <definedName name="solver_cvg" localSheetId="3" hidden="1">0.0001</definedName>
    <definedName name="solver_cvg" localSheetId="4" hidden="1">0.0001</definedName>
    <definedName name="solver_drv" localSheetId="3" hidden="1">1</definedName>
    <definedName name="solver_drv" localSheetId="4" hidden="1">1</definedName>
    <definedName name="solver_eng" localSheetId="3" hidden="1">1</definedName>
    <definedName name="solver_eng" localSheetId="4" hidden="1">1</definedName>
    <definedName name="solver_est" localSheetId="3" hidden="1">1</definedName>
    <definedName name="solver_est" localSheetId="4" hidden="1">1</definedName>
    <definedName name="solver_itr" localSheetId="3" hidden="1">2147483647</definedName>
    <definedName name="solver_itr" localSheetId="4" hidden="1">2147483647</definedName>
    <definedName name="solver_lhs1" localSheetId="4" hidden="1">'Solver (2)'!$B$1</definedName>
    <definedName name="solver_mip" localSheetId="3" hidden="1">2147483647</definedName>
    <definedName name="solver_mip" localSheetId="4" hidden="1">2147483647</definedName>
    <definedName name="solver_mni" localSheetId="3" hidden="1">30</definedName>
    <definedName name="solver_mni" localSheetId="4" hidden="1">30</definedName>
    <definedName name="solver_mrt" localSheetId="3" hidden="1">0.075</definedName>
    <definedName name="solver_mrt" localSheetId="4" hidden="1">0.075</definedName>
    <definedName name="solver_msl" localSheetId="3" hidden="1">2</definedName>
    <definedName name="solver_msl" localSheetId="4" hidden="1">2</definedName>
    <definedName name="solver_neg" localSheetId="3" hidden="1">1</definedName>
    <definedName name="solver_neg" localSheetId="4" hidden="1">1</definedName>
    <definedName name="solver_nod" localSheetId="3" hidden="1">2147483647</definedName>
    <definedName name="solver_nod" localSheetId="4" hidden="1">2147483647</definedName>
    <definedName name="solver_num" localSheetId="3" hidden="1">0</definedName>
    <definedName name="solver_num" localSheetId="4" hidden="1">1</definedName>
    <definedName name="solver_nwt" localSheetId="3" hidden="1">1</definedName>
    <definedName name="solver_nwt" localSheetId="4" hidden="1">1</definedName>
    <definedName name="solver_opt" localSheetId="3" hidden="1">Solver!$E$1</definedName>
    <definedName name="solver_opt" localSheetId="4" hidden="1">'Solver (2)'!$E$1</definedName>
    <definedName name="solver_pre" localSheetId="3" hidden="1">0.000001</definedName>
    <definedName name="solver_pre" localSheetId="4" hidden="1">0.000001</definedName>
    <definedName name="solver_rbv" localSheetId="3" hidden="1">1</definedName>
    <definedName name="solver_rbv" localSheetId="4" hidden="1">1</definedName>
    <definedName name="solver_rel1" localSheetId="4" hidden="1">2</definedName>
    <definedName name="solver_rhs1" localSheetId="4" hidden="1">'Solver (2)'!$B$2</definedName>
    <definedName name="solver_rlx" localSheetId="3" hidden="1">2</definedName>
    <definedName name="solver_rlx" localSheetId="4" hidden="1">2</definedName>
    <definedName name="solver_rsd" localSheetId="3" hidden="1">0</definedName>
    <definedName name="solver_rsd" localSheetId="4" hidden="1">0</definedName>
    <definedName name="solver_scl" localSheetId="3" hidden="1">1</definedName>
    <definedName name="solver_scl" localSheetId="4" hidden="1">1</definedName>
    <definedName name="solver_sho" localSheetId="3" hidden="1">2</definedName>
    <definedName name="solver_sho" localSheetId="4" hidden="1">2</definedName>
    <definedName name="solver_ssz" localSheetId="3" hidden="1">100</definedName>
    <definedName name="solver_ssz" localSheetId="4" hidden="1">100</definedName>
    <definedName name="solver_tim" localSheetId="3" hidden="1">2147483647</definedName>
    <definedName name="solver_tim" localSheetId="4" hidden="1">2147483647</definedName>
    <definedName name="solver_tol" localSheetId="3" hidden="1">0.01</definedName>
    <definedName name="solver_tol" localSheetId="4" hidden="1">0.01</definedName>
    <definedName name="solver_typ" localSheetId="3" hidden="1">3</definedName>
    <definedName name="solver_typ" localSheetId="4" hidden="1">3</definedName>
    <definedName name="solver_val" localSheetId="3" hidden="1">5</definedName>
    <definedName name="solver_val" localSheetId="4" hidden="1">5</definedName>
    <definedName name="solver_ver" localSheetId="3" hidden="1">3</definedName>
    <definedName name="solver_ver" localSheetId="4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5" l="1"/>
  <c r="E1" i="4"/>
  <c r="H17" i="1"/>
  <c r="H16" i="1"/>
  <c r="H15" i="1"/>
  <c r="H14" i="1"/>
  <c r="H13" i="1"/>
  <c r="H12" i="1"/>
  <c r="I11" i="1"/>
  <c r="K13" i="1"/>
  <c r="H11" i="1"/>
  <c r="K12" i="1"/>
  <c r="D4" i="3"/>
  <c r="E4" i="3"/>
  <c r="D5" i="3"/>
  <c r="E5" i="3"/>
  <c r="D6" i="3"/>
  <c r="E6" i="3"/>
  <c r="D7" i="3"/>
  <c r="E7" i="3"/>
  <c r="E3" i="3"/>
  <c r="D3" i="3"/>
  <c r="L4" i="1"/>
  <c r="L5" i="1"/>
  <c r="L6" i="1"/>
  <c r="L7" i="1"/>
  <c r="L3" i="1"/>
  <c r="K4" i="1"/>
  <c r="K5" i="1"/>
  <c r="K6" i="1"/>
  <c r="K7" i="1"/>
  <c r="K3" i="1"/>
  <c r="J3" i="1"/>
  <c r="I3" i="1"/>
  <c r="H4" i="1"/>
  <c r="H5" i="1"/>
  <c r="H6" i="1"/>
  <c r="H7" i="1"/>
  <c r="G3" i="1"/>
  <c r="J4" i="1" l="1"/>
  <c r="J5" i="1"/>
  <c r="J6" i="1"/>
  <c r="J7" i="1"/>
  <c r="I4" i="1"/>
  <c r="I5" i="1"/>
  <c r="I6" i="1"/>
  <c r="I7" i="1"/>
  <c r="H3" i="1"/>
  <c r="D4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L10" i="2"/>
  <c r="K10" i="2"/>
  <c r="J10" i="2"/>
  <c r="I10" i="2"/>
  <c r="H10" i="2"/>
  <c r="G10" i="2"/>
  <c r="F10" i="2"/>
  <c r="E10" i="2"/>
  <c r="D10" i="2"/>
  <c r="C10" i="2"/>
  <c r="L9" i="2"/>
  <c r="K9" i="2"/>
  <c r="J9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L7" i="2"/>
  <c r="K7" i="2"/>
  <c r="J7" i="2"/>
  <c r="I7" i="2"/>
  <c r="H7" i="2"/>
  <c r="G7" i="2"/>
  <c r="F7" i="2"/>
  <c r="E7" i="2"/>
  <c r="D7" i="2"/>
  <c r="C7" i="2"/>
  <c r="L6" i="2"/>
  <c r="K6" i="2"/>
  <c r="J6" i="2"/>
  <c r="I6" i="2"/>
  <c r="H6" i="2"/>
  <c r="G6" i="2"/>
  <c r="F6" i="2"/>
  <c r="E6" i="2"/>
  <c r="D6" i="2"/>
  <c r="C6" i="2"/>
  <c r="L5" i="2"/>
  <c r="K5" i="2"/>
  <c r="J5" i="2"/>
  <c r="I5" i="2"/>
  <c r="H5" i="2"/>
  <c r="G5" i="2"/>
  <c r="F5" i="2"/>
  <c r="E5" i="2"/>
  <c r="D5" i="2"/>
  <c r="C5" i="2"/>
  <c r="L4" i="2"/>
  <c r="K4" i="2"/>
  <c r="J4" i="2"/>
  <c r="I4" i="2"/>
  <c r="H4" i="2"/>
  <c r="G4" i="2"/>
  <c r="F4" i="2"/>
  <c r="E4" i="2"/>
  <c r="C4" i="2"/>
  <c r="L3" i="2"/>
  <c r="K3" i="2"/>
  <c r="J3" i="2"/>
  <c r="I3" i="2"/>
  <c r="H3" i="2"/>
  <c r="G3" i="2"/>
  <c r="F3" i="2"/>
  <c r="E3" i="2"/>
  <c r="D3" i="2"/>
  <c r="C3" i="2"/>
  <c r="F1" i="1" l="1"/>
  <c r="E9" i="1"/>
  <c r="D9" i="1"/>
  <c r="E8" i="1"/>
  <c r="D8" i="1"/>
  <c r="V3" i="1"/>
  <c r="Q9" i="1"/>
  <c r="Q7" i="1"/>
  <c r="Q6" i="1"/>
  <c r="Q5" i="1"/>
  <c r="T9" i="1"/>
  <c r="T11" i="1"/>
  <c r="W2" i="1"/>
  <c r="T2" i="1"/>
  <c r="T7" i="1"/>
  <c r="T4" i="1"/>
  <c r="T5" i="1"/>
  <c r="T8" i="1"/>
  <c r="T6" i="1"/>
  <c r="T10" i="1"/>
  <c r="T3" i="1"/>
  <c r="F5" i="1" l="1"/>
  <c r="F7" i="1"/>
  <c r="F4" i="1"/>
  <c r="F6" i="1"/>
  <c r="F3" i="1"/>
  <c r="G6" i="1"/>
  <c r="G7" i="1"/>
  <c r="G5" i="1"/>
  <c r="G4" i="1"/>
  <c r="G8" i="1" l="1"/>
  <c r="F8" i="1"/>
</calcChain>
</file>

<file path=xl/sharedStrings.xml><?xml version="1.0" encoding="utf-8"?>
<sst xmlns="http://schemas.openxmlformats.org/spreadsheetml/2006/main" count="66" uniqueCount="58">
  <si>
    <t>Registro de Colecta</t>
  </si>
  <si>
    <t>Nombre</t>
  </si>
  <si>
    <t>Sexo</t>
  </si>
  <si>
    <t>Monto (S/.)</t>
  </si>
  <si>
    <t>Edad</t>
  </si>
  <si>
    <t>Juan</t>
  </si>
  <si>
    <t>M</t>
  </si>
  <si>
    <t>Rosa</t>
  </si>
  <si>
    <t>F</t>
  </si>
  <si>
    <t>Ana</t>
  </si>
  <si>
    <t>Jose</t>
  </si>
  <si>
    <t>Luis</t>
  </si>
  <si>
    <t>Total</t>
  </si>
  <si>
    <t>Max</t>
  </si>
  <si>
    <t>Tarjetas</t>
  </si>
  <si>
    <t>% monto</t>
  </si>
  <si>
    <t>%tarjeta</t>
  </si>
  <si>
    <t>Es adulto?</t>
  </si>
  <si>
    <t>Hombre?</t>
  </si>
  <si>
    <t>Mujer adulta?</t>
  </si>
  <si>
    <t>Bonificacion</t>
  </si>
  <si>
    <t>Monto &gt;= 210 o tarjetas&gt;=10</t>
  </si>
  <si>
    <t>Bonificacion 20 soles, en caso:</t>
  </si>
  <si>
    <t>Plus</t>
  </si>
  <si>
    <t>Cuantas personas ayudaron?:</t>
  </si>
  <si>
    <t>Cuantas mujeres ayudaron?:</t>
  </si>
  <si>
    <t>Cuantas tarjetas vendieron hombres?</t>
  </si>
  <si>
    <t>Cuantas tarjetas vendieron los que pasaron de 8 tarjetas?</t>
  </si>
  <si>
    <t>Cuanto fue el monto de los que vendieron mas de 5 tarjetas?</t>
  </si>
  <si>
    <t>Plus: 20% de bonificación a mujeres</t>
  </si>
  <si>
    <t>hola</t>
  </si>
  <si>
    <t>m</t>
  </si>
  <si>
    <t>3 lados de un  triangulo</t>
  </si>
  <si>
    <t>a</t>
  </si>
  <si>
    <t>b</t>
  </si>
  <si>
    <t>c</t>
  </si>
  <si>
    <t>Es isosceles?</t>
  </si>
  <si>
    <t>CONTAR(bloque)</t>
  </si>
  <si>
    <t>Cuenta las celdas numericas del bloque</t>
  </si>
  <si>
    <t>CONTARA(bloque)</t>
  </si>
  <si>
    <t>Cuenta las celdas no vacías del bloque</t>
  </si>
  <si>
    <t>CONTAR.SI(bloq,condicion)</t>
  </si>
  <si>
    <t>Cuenta celdas del bloque que cumplen condicion</t>
  </si>
  <si>
    <t>SUMAR.SI(bloq,condicion)</t>
  </si>
  <si>
    <t>Suma celdas del bloque que cumplen condicion</t>
  </si>
  <si>
    <t>SUMAR.SI(bloqcheck,condicion,bloqsuma)</t>
  </si>
  <si>
    <t>PROMEDIO.SI(….IGUAL..)</t>
  </si>
  <si>
    <t>CONTAR.SI.CONJUNTO(bloq1,cond1,bloq2,cond2,…..)</t>
  </si>
  <si>
    <t>Cuantas mujeres menores recaudaron mas de 150 soles</t>
  </si>
  <si>
    <r>
      <t>SUMAR.SI.CONJUNTO(</t>
    </r>
    <r>
      <rPr>
        <b/>
        <sz val="11"/>
        <color rgb="FFFF0000"/>
        <rFont val="Calibri"/>
        <family val="2"/>
        <scheme val="minor"/>
      </rPr>
      <t>bloqsuma</t>
    </r>
    <r>
      <rPr>
        <sz val="11"/>
        <color theme="1"/>
        <rFont val="Calibri"/>
        <family val="2"/>
        <scheme val="minor"/>
      </rPr>
      <t>, bloq1,cond1,bloq2,cond2,….)</t>
    </r>
  </si>
  <si>
    <t>Cuanto recaudaron los hombres que vendieron de 5 a 12 tarjetas</t>
  </si>
  <si>
    <t>Y:</t>
  </si>
  <si>
    <t>X:</t>
  </si>
  <si>
    <t>Fxy:</t>
  </si>
  <si>
    <t>Hallar X y Y  tal que Fxy=5</t>
  </si>
  <si>
    <t>Solver es un complemento</t>
  </si>
  <si>
    <t>ARCHIVO / OPCIONES / COMPLEMENTOS / boton IR… / Check en Solver / Aceptar</t>
  </si>
  <si>
    <t>Tal que x=y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</si>
</sst>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33CC33"/>
      <name val="Calibri"/>
      <family val="2"/>
      <scheme val="minor"/>
    </font>
    <font>
      <sz val="14"/>
      <color rgb="FFFF0000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4" xfId="0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164" fontId="0" fillId="0" borderId="12" xfId="1" applyNumberFormat="1" applyFont="1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15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6" fontId="0" fillId="0" borderId="0" xfId="0" applyNumberFormat="1"/>
    <xf numFmtId="166" fontId="0" fillId="0" borderId="0" xfId="0" applyNumberFormat="1"/>
    <xf numFmtId="165" fontId="6" fillId="3" borderId="1" xfId="0" applyNumberFormat="1" applyFont="1" applyFill="1" applyBorder="1"/>
    <xf numFmtId="9" fontId="2" fillId="0" borderId="0" xfId="1" applyFont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/>
    <xf numFmtId="0" fontId="0" fillId="4" borderId="0" xfId="0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33CC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Hoja1!$D$2</c:f>
              <c:strCache>
                <c:ptCount val="1"/>
                <c:pt idx="0">
                  <c:v>Monto (S/.)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2A-4B42-A98C-C35FC4418943}"/>
              </c:ext>
            </c:extLst>
          </c:dPt>
          <c:dPt>
            <c:idx val="1"/>
            <c:bubble3D val="0"/>
            <c:explosion val="28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C1-4091-8D23-241813AD3C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32A-4B42-A98C-C35FC441894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32A-4B42-A98C-C35FC44189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32A-4B42-A98C-C35FC4418943}"/>
              </c:ext>
            </c:extLst>
          </c:dPt>
          <c:cat>
            <c:strRef>
              <c:f>Hoja1!$A$3:$A$7</c:f>
              <c:strCache>
                <c:ptCount val="5"/>
                <c:pt idx="0">
                  <c:v>Juan</c:v>
                </c:pt>
                <c:pt idx="1">
                  <c:v>Rosa</c:v>
                </c:pt>
                <c:pt idx="2">
                  <c:v>Ana</c:v>
                </c:pt>
                <c:pt idx="3">
                  <c:v>Jose</c:v>
                </c:pt>
                <c:pt idx="4">
                  <c:v>Luis</c:v>
                </c:pt>
              </c:strCache>
            </c:strRef>
          </c:cat>
          <c:val>
            <c:numRef>
              <c:f>Hoja1!$D$3:$D$7</c:f>
              <c:numCache>
                <c:formatCode>General</c:formatCode>
                <c:ptCount val="5"/>
                <c:pt idx="0">
                  <c:v>100</c:v>
                </c:pt>
                <c:pt idx="1">
                  <c:v>250</c:v>
                </c:pt>
                <c:pt idx="2">
                  <c:v>200</c:v>
                </c:pt>
                <c:pt idx="3">
                  <c:v>230</c:v>
                </c:pt>
                <c:pt idx="4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1-4091-8D23-241813AD3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126999</xdr:rowOff>
    </xdr:from>
    <xdr:to>
      <xdr:col>6</xdr:col>
      <xdr:colOff>216958</xdr:colOff>
      <xdr:row>29</xdr:row>
      <xdr:rowOff>151870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F493351-51C2-4B63-AE0A-7DC74B81A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211730</xdr:colOff>
      <xdr:row>5</xdr:row>
      <xdr:rowOff>99391</xdr:rowOff>
    </xdr:from>
    <xdr:to>
      <xdr:col>6</xdr:col>
      <xdr:colOff>678493</xdr:colOff>
      <xdr:row>20</xdr:row>
      <xdr:rowOff>134707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F26BA2-82B2-42FC-9633-A5AEE6AC6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7730" y="1051891"/>
          <a:ext cx="2752763" cy="28928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596348</xdr:colOff>
      <xdr:row>4</xdr:row>
      <xdr:rowOff>184977</xdr:rowOff>
    </xdr:from>
    <xdr:to>
      <xdr:col>6</xdr:col>
      <xdr:colOff>271172</xdr:colOff>
      <xdr:row>20</xdr:row>
      <xdr:rowOff>147806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146B15-38FC-453F-8BCF-9B4708526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0348" y="946977"/>
          <a:ext cx="2838781" cy="3010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"/>
  <sheetViews>
    <sheetView tabSelected="1" zoomScale="200" zoomScaleNormal="200" workbookViewId="0">
      <selection activeCell="H9" sqref="H9"/>
    </sheetView>
  </sheetViews>
  <sheetFormatPr baseColWidth="10" defaultRowHeight="15" x14ac:dyDescent="0.25"/>
  <cols>
    <col min="1" max="1" width="10.5703125" customWidth="1"/>
    <col min="2" max="2" width="5.42578125" style="1" bestFit="1" customWidth="1"/>
    <col min="3" max="3" width="5.28515625" style="1" bestFit="1" customWidth="1"/>
    <col min="4" max="4" width="11.28515625" style="1" customWidth="1"/>
    <col min="5" max="5" width="8" bestFit="1" customWidth="1"/>
    <col min="6" max="6" width="9.28515625" customWidth="1"/>
    <col min="7" max="7" width="9.85546875" customWidth="1"/>
    <col min="8" max="8" width="9.7109375" customWidth="1"/>
    <col min="9" max="9" width="9.140625" customWidth="1"/>
    <col min="10" max="10" width="16.42578125" customWidth="1"/>
    <col min="12" max="12" width="5" customWidth="1"/>
  </cols>
  <sheetData>
    <row r="1" spans="1:23" ht="34.5" customHeight="1" thickBot="1" x14ac:dyDescent="0.3">
      <c r="A1" s="2" t="s">
        <v>0</v>
      </c>
      <c r="B1" s="2"/>
      <c r="C1" s="2">
        <v>2020</v>
      </c>
      <c r="D1" s="3"/>
      <c r="E1" s="4"/>
      <c r="F1">
        <f>80*20%</f>
        <v>16</v>
      </c>
    </row>
    <row r="2" spans="1:23" ht="15.75" thickBot="1" x14ac:dyDescent="0.3">
      <c r="A2" s="7" t="s">
        <v>1</v>
      </c>
      <c r="B2" s="8" t="s">
        <v>4</v>
      </c>
      <c r="C2" s="8" t="s">
        <v>2</v>
      </c>
      <c r="D2" s="9" t="s">
        <v>3</v>
      </c>
      <c r="E2" s="11" t="s">
        <v>14</v>
      </c>
      <c r="F2" s="10" t="s">
        <v>15</v>
      </c>
      <c r="G2" s="10" t="s">
        <v>16</v>
      </c>
      <c r="H2" s="10" t="s">
        <v>17</v>
      </c>
      <c r="I2" s="10" t="s">
        <v>18</v>
      </c>
      <c r="J2" s="10" t="s">
        <v>19</v>
      </c>
      <c r="K2" s="10" t="s">
        <v>20</v>
      </c>
      <c r="L2" s="10" t="s">
        <v>23</v>
      </c>
      <c r="Q2">
        <v>30</v>
      </c>
      <c r="T2" t="e">
        <f ca="1">_xlfn.FORMULATEXT(Q2)</f>
        <v>#N/A</v>
      </c>
      <c r="W2" t="str">
        <f ca="1">_xlfn.FORMULATEXT(T2)</f>
        <v>=FORMULATEXTO(Q2)</v>
      </c>
    </row>
    <row r="3" spans="1:23" ht="19.5" thickBot="1" x14ac:dyDescent="0.35">
      <c r="A3" s="5" t="s">
        <v>5</v>
      </c>
      <c r="B3" s="12">
        <v>17</v>
      </c>
      <c r="C3" s="12" t="s">
        <v>31</v>
      </c>
      <c r="D3" s="13">
        <v>100</v>
      </c>
      <c r="E3" s="14">
        <v>5</v>
      </c>
      <c r="F3" s="20">
        <f>D3/D$8</f>
        <v>0.10204081632653061</v>
      </c>
      <c r="G3" s="21">
        <f>E3/E$8</f>
        <v>0.1111111111111111</v>
      </c>
      <c r="H3" s="22" t="str">
        <f>IF(B3&gt;=18,"Si","No")</f>
        <v>No</v>
      </c>
      <c r="I3" s="22" t="str">
        <f>IF(C3="M","Si","No")</f>
        <v>Si</v>
      </c>
      <c r="J3" s="22" t="str">
        <f>IF(AND(C3="f",B3&gt;=18),"Si","No")</f>
        <v>No</v>
      </c>
      <c r="K3" s="22">
        <f>IF(OR(D3&gt;=210,E3&gt;=10),20,0)</f>
        <v>0</v>
      </c>
      <c r="L3" s="23">
        <f>IF(C3="F",20%*K3,0)</f>
        <v>0</v>
      </c>
      <c r="Q3" s="37">
        <v>3.14</v>
      </c>
      <c r="T3" t="e">
        <f t="shared" ref="T3:T11" ca="1" si="0">_xlfn.FORMULATEXT(Q3)</f>
        <v>#N/A</v>
      </c>
      <c r="V3" s="36">
        <f>Q3+1</f>
        <v>4.1400000000000006</v>
      </c>
    </row>
    <row r="4" spans="1:23" x14ac:dyDescent="0.25">
      <c r="A4" s="5" t="s">
        <v>7</v>
      </c>
      <c r="B4" s="12">
        <v>19</v>
      </c>
      <c r="C4" s="12" t="s">
        <v>8</v>
      </c>
      <c r="D4" s="13">
        <v>250</v>
      </c>
      <c r="E4" s="14">
        <v>10</v>
      </c>
      <c r="F4" s="24">
        <f>D4/D$8</f>
        <v>0.25510204081632654</v>
      </c>
      <c r="G4" s="25">
        <f>E4/E$8</f>
        <v>0.22222222222222221</v>
      </c>
      <c r="H4" s="26" t="str">
        <f t="shared" ref="H4:H7" si="1">IF(B4&gt;=18,"Si","No")</f>
        <v>Si</v>
      </c>
      <c r="I4" s="26" t="str">
        <f t="shared" ref="I4:I7" si="2">IF(C4="M","Si","No")</f>
        <v>No</v>
      </c>
      <c r="J4" s="26" t="str">
        <f t="shared" ref="J4:J7" si="3">IF(AND(C4="f",B4&gt;=18),"Si","No")</f>
        <v>Si</v>
      </c>
      <c r="K4" s="26">
        <f t="shared" ref="K4:K7" si="4">IF(OR(D4&gt;=210,E4&gt;=10),20,0)</f>
        <v>20</v>
      </c>
      <c r="L4" s="27">
        <f t="shared" ref="L4:L7" si="5">IF(C4="F",20%*K4,0)</f>
        <v>4</v>
      </c>
      <c r="Q4" t="s">
        <v>30</v>
      </c>
      <c r="T4" t="e">
        <f t="shared" ca="1" si="0"/>
        <v>#N/A</v>
      </c>
    </row>
    <row r="5" spans="1:23" x14ac:dyDescent="0.25">
      <c r="A5" s="5" t="s">
        <v>9</v>
      </c>
      <c r="B5" s="12">
        <v>16</v>
      </c>
      <c r="C5" s="12" t="s">
        <v>8</v>
      </c>
      <c r="D5" s="13">
        <v>200</v>
      </c>
      <c r="E5" s="14">
        <v>20</v>
      </c>
      <c r="F5" s="24">
        <f t="shared" ref="F5:F7" si="6">D5/D$8</f>
        <v>0.20408163265306123</v>
      </c>
      <c r="G5" s="25">
        <f>E5/E$8</f>
        <v>0.44444444444444442</v>
      </c>
      <c r="H5" s="26" t="str">
        <f t="shared" si="1"/>
        <v>No</v>
      </c>
      <c r="I5" s="26" t="str">
        <f t="shared" si="2"/>
        <v>No</v>
      </c>
      <c r="J5" s="26" t="str">
        <f t="shared" si="3"/>
        <v>No</v>
      </c>
      <c r="K5" s="26">
        <f t="shared" si="4"/>
        <v>20</v>
      </c>
      <c r="L5" s="27">
        <f t="shared" si="5"/>
        <v>4</v>
      </c>
      <c r="Q5">
        <f>2+3</f>
        <v>5</v>
      </c>
      <c r="T5" t="str">
        <f t="shared" ca="1" si="0"/>
        <v>=2+3</v>
      </c>
    </row>
    <row r="6" spans="1:23" ht="14.25" customHeight="1" x14ac:dyDescent="0.25">
      <c r="A6" s="5" t="s">
        <v>10</v>
      </c>
      <c r="B6" s="12">
        <v>20</v>
      </c>
      <c r="C6" s="12" t="s">
        <v>6</v>
      </c>
      <c r="D6" s="13">
        <v>230</v>
      </c>
      <c r="E6" s="14">
        <v>0</v>
      </c>
      <c r="F6" s="24">
        <f t="shared" si="6"/>
        <v>0.23469387755102042</v>
      </c>
      <c r="G6" s="25">
        <f>E6/E$8</f>
        <v>0</v>
      </c>
      <c r="H6" s="26" t="str">
        <f t="shared" si="1"/>
        <v>Si</v>
      </c>
      <c r="I6" s="26" t="str">
        <f t="shared" si="2"/>
        <v>Si</v>
      </c>
      <c r="J6" s="26" t="str">
        <f t="shared" si="3"/>
        <v>No</v>
      </c>
      <c r="K6" s="26">
        <f t="shared" si="4"/>
        <v>20</v>
      </c>
      <c r="L6" s="27">
        <f t="shared" si="5"/>
        <v>0</v>
      </c>
      <c r="Q6" t="b">
        <f>3&gt;2</f>
        <v>1</v>
      </c>
      <c r="T6" t="str">
        <f t="shared" ca="1" si="0"/>
        <v>=3&gt;2</v>
      </c>
    </row>
    <row r="7" spans="1:23" ht="15.75" thickBot="1" x14ac:dyDescent="0.3">
      <c r="A7" s="6" t="s">
        <v>11</v>
      </c>
      <c r="B7" s="15">
        <v>21</v>
      </c>
      <c r="C7" s="15" t="s">
        <v>6</v>
      </c>
      <c r="D7" s="16">
        <v>200</v>
      </c>
      <c r="E7" s="17">
        <v>10</v>
      </c>
      <c r="F7" s="28">
        <f t="shared" si="6"/>
        <v>0.20408163265306123</v>
      </c>
      <c r="G7" s="29">
        <f>E7/E$8</f>
        <v>0.22222222222222221</v>
      </c>
      <c r="H7" s="30" t="str">
        <f t="shared" si="1"/>
        <v>Si</v>
      </c>
      <c r="I7" s="30" t="str">
        <f t="shared" si="2"/>
        <v>Si</v>
      </c>
      <c r="J7" s="30" t="str">
        <f t="shared" si="3"/>
        <v>No</v>
      </c>
      <c r="K7" s="30">
        <f t="shared" si="4"/>
        <v>20</v>
      </c>
      <c r="L7" s="31">
        <f t="shared" si="5"/>
        <v>0</v>
      </c>
      <c r="Q7" t="b">
        <f>3&gt;5</f>
        <v>0</v>
      </c>
      <c r="T7" t="str">
        <f t="shared" ca="1" si="0"/>
        <v>=3&gt;5</v>
      </c>
    </row>
    <row r="8" spans="1:23" x14ac:dyDescent="0.25">
      <c r="C8" s="3" t="s">
        <v>12</v>
      </c>
      <c r="D8" s="3">
        <f>SUM(D3:D7)</f>
        <v>980</v>
      </c>
      <c r="E8" s="3">
        <f>SUM(E3:E7)</f>
        <v>45</v>
      </c>
      <c r="F8" s="38">
        <f>SUM(F3:F7)</f>
        <v>1</v>
      </c>
      <c r="G8" s="38">
        <f>SUM(G3:G7)</f>
        <v>0.99999999999999989</v>
      </c>
      <c r="Q8" s="35">
        <v>46106</v>
      </c>
      <c r="T8" t="e">
        <f t="shared" ca="1" si="0"/>
        <v>#N/A</v>
      </c>
    </row>
    <row r="9" spans="1:23" x14ac:dyDescent="0.25">
      <c r="C9" s="3" t="s">
        <v>13</v>
      </c>
      <c r="D9" s="3">
        <f>MAX(D3:D7)</f>
        <v>250</v>
      </c>
      <c r="E9" s="3">
        <f>MAX(E3:E7)</f>
        <v>20</v>
      </c>
      <c r="J9" s="18" t="s">
        <v>22</v>
      </c>
      <c r="K9" s="18"/>
      <c r="M9" s="19" t="s">
        <v>29</v>
      </c>
      <c r="N9" s="19"/>
      <c r="O9" s="19"/>
      <c r="Q9">
        <f>Q2+3</f>
        <v>33</v>
      </c>
      <c r="T9" t="str">
        <f t="shared" ca="1" si="0"/>
        <v>=Q2+3</v>
      </c>
    </row>
    <row r="10" spans="1:23" ht="15.75" thickBot="1" x14ac:dyDescent="0.3">
      <c r="J10" s="18" t="s">
        <v>21</v>
      </c>
      <c r="K10" s="18"/>
      <c r="T10" t="e">
        <f t="shared" ca="1" si="0"/>
        <v>#N/A</v>
      </c>
    </row>
    <row r="11" spans="1:23" x14ac:dyDescent="0.25">
      <c r="A11" s="4" t="s">
        <v>24</v>
      </c>
      <c r="H11" s="32">
        <f>COUNT(B3:B7)</f>
        <v>5</v>
      </c>
      <c r="I11">
        <f>COUNTA(A3:A7)</f>
        <v>5</v>
      </c>
      <c r="T11" t="e">
        <f t="shared" ca="1" si="0"/>
        <v>#N/A</v>
      </c>
    </row>
    <row r="12" spans="1:23" x14ac:dyDescent="0.25">
      <c r="A12" s="4" t="s">
        <v>25</v>
      </c>
      <c r="H12" s="33">
        <f>COUNTIF(C3:C7,"F")</f>
        <v>2</v>
      </c>
      <c r="J12" t="s">
        <v>37</v>
      </c>
      <c r="K12">
        <f>COUNT(J5:L8)</f>
        <v>6</v>
      </c>
      <c r="L12" t="s">
        <v>38</v>
      </c>
    </row>
    <row r="13" spans="1:23" x14ac:dyDescent="0.25">
      <c r="A13" s="4" t="s">
        <v>27</v>
      </c>
      <c r="H13" s="33">
        <f>SUMIF(E3:E7,"&gt;8")</f>
        <v>40</v>
      </c>
      <c r="J13" t="s">
        <v>39</v>
      </c>
      <c r="K13">
        <f>COUNTA(J5:L8)</f>
        <v>9</v>
      </c>
      <c r="L13" t="s">
        <v>40</v>
      </c>
    </row>
    <row r="14" spans="1:23" x14ac:dyDescent="0.25">
      <c r="A14" s="4" t="s">
        <v>26</v>
      </c>
      <c r="H14" s="33">
        <f>SUMIF(C3:C7,"M",E3:E7)</f>
        <v>15</v>
      </c>
      <c r="J14" t="s">
        <v>41</v>
      </c>
      <c r="L14" t="s">
        <v>42</v>
      </c>
    </row>
    <row r="15" spans="1:23" ht="15.75" thickBot="1" x14ac:dyDescent="0.3">
      <c r="A15" s="4" t="s">
        <v>28</v>
      </c>
      <c r="H15" s="34">
        <f>SUMIF(E3:E7,"&gt;5",D3:D7)</f>
        <v>650</v>
      </c>
      <c r="J15" t="s">
        <v>43</v>
      </c>
      <c r="L15" t="s">
        <v>44</v>
      </c>
    </row>
    <row r="16" spans="1:23" x14ac:dyDescent="0.25">
      <c r="A16" s="4" t="s">
        <v>48</v>
      </c>
      <c r="H16" s="4">
        <f>COUNTIFS(C3:C7,"F",B3:B7,"&lt;18",D3:D7,"&gt;150")</f>
        <v>1</v>
      </c>
      <c r="J16" t="s">
        <v>45</v>
      </c>
    </row>
    <row r="17" spans="1:10" x14ac:dyDescent="0.25">
      <c r="A17" s="4" t="s">
        <v>50</v>
      </c>
      <c r="H17">
        <f>SUMIFS(D3:D7,C3:C7,"M",E3:E7,"&gt;=5",E3:E7,"&lt;=12")</f>
        <v>300</v>
      </c>
      <c r="J17" t="s">
        <v>46</v>
      </c>
    </row>
    <row r="18" spans="1:10" x14ac:dyDescent="0.25">
      <c r="J18" t="s">
        <v>47</v>
      </c>
    </row>
    <row r="19" spans="1:10" x14ac:dyDescent="0.25">
      <c r="J19" t="s">
        <v>49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4CF9D-C701-42C6-B0CD-F2F8B02CB1E5}">
  <dimension ref="B2:L12"/>
  <sheetViews>
    <sheetView topLeftCell="B1" zoomScale="180" zoomScaleNormal="180" workbookViewId="0">
      <selection activeCell="C3" sqref="C3"/>
    </sheetView>
  </sheetViews>
  <sheetFormatPr baseColWidth="10" defaultRowHeight="15" x14ac:dyDescent="0.25"/>
  <cols>
    <col min="3" max="12" width="7.140625" customWidth="1"/>
  </cols>
  <sheetData>
    <row r="2" spans="2:12" x14ac:dyDescent="0.25">
      <c r="B2" s="39"/>
      <c r="C2" s="40">
        <v>1</v>
      </c>
      <c r="D2" s="40">
        <v>2</v>
      </c>
      <c r="E2" s="40">
        <v>3</v>
      </c>
      <c r="F2" s="40">
        <v>4</v>
      </c>
      <c r="G2" s="40">
        <v>5</v>
      </c>
      <c r="H2" s="40">
        <v>6</v>
      </c>
      <c r="I2" s="40">
        <v>7</v>
      </c>
      <c r="J2" s="40">
        <v>8</v>
      </c>
      <c r="K2" s="40">
        <v>9</v>
      </c>
      <c r="L2" s="40">
        <v>10</v>
      </c>
    </row>
    <row r="3" spans="2:12" x14ac:dyDescent="0.25">
      <c r="B3" s="40">
        <v>1</v>
      </c>
      <c r="C3" s="1">
        <f>$B3*C$2</f>
        <v>1</v>
      </c>
      <c r="D3" s="1">
        <f t="shared" ref="D3:L12" si="0">$B3*D$2</f>
        <v>2</v>
      </c>
      <c r="E3" s="1">
        <f t="shared" si="0"/>
        <v>3</v>
      </c>
      <c r="F3" s="1">
        <f t="shared" si="0"/>
        <v>4</v>
      </c>
      <c r="G3" s="1">
        <f t="shared" si="0"/>
        <v>5</v>
      </c>
      <c r="H3" s="1">
        <f t="shared" si="0"/>
        <v>6</v>
      </c>
      <c r="I3" s="1">
        <f t="shared" si="0"/>
        <v>7</v>
      </c>
      <c r="J3" s="1">
        <f t="shared" si="0"/>
        <v>8</v>
      </c>
      <c r="K3" s="1">
        <f t="shared" si="0"/>
        <v>9</v>
      </c>
      <c r="L3" s="1">
        <f t="shared" si="0"/>
        <v>10</v>
      </c>
    </row>
    <row r="4" spans="2:12" x14ac:dyDescent="0.25">
      <c r="B4" s="40">
        <v>2</v>
      </c>
      <c r="C4" s="1">
        <f t="shared" ref="C4:C12" si="1">$B4*C$2</f>
        <v>2</v>
      </c>
      <c r="D4" s="1">
        <f t="shared" si="0"/>
        <v>4</v>
      </c>
      <c r="E4" s="1">
        <f t="shared" si="0"/>
        <v>6</v>
      </c>
      <c r="F4" s="1">
        <f t="shared" si="0"/>
        <v>8</v>
      </c>
      <c r="G4" s="1">
        <f t="shared" si="0"/>
        <v>10</v>
      </c>
      <c r="H4" s="1">
        <f t="shared" si="0"/>
        <v>12</v>
      </c>
      <c r="I4" s="1">
        <f t="shared" si="0"/>
        <v>14</v>
      </c>
      <c r="J4" s="1">
        <f t="shared" si="0"/>
        <v>16</v>
      </c>
      <c r="K4" s="1">
        <f t="shared" si="0"/>
        <v>18</v>
      </c>
      <c r="L4" s="1">
        <f t="shared" si="0"/>
        <v>20</v>
      </c>
    </row>
    <row r="5" spans="2:12" x14ac:dyDescent="0.25">
      <c r="B5" s="40">
        <v>3</v>
      </c>
      <c r="C5" s="1">
        <f t="shared" si="1"/>
        <v>3</v>
      </c>
      <c r="D5" s="1">
        <f t="shared" si="0"/>
        <v>6</v>
      </c>
      <c r="E5" s="1">
        <f t="shared" si="0"/>
        <v>9</v>
      </c>
      <c r="F5" s="1">
        <f t="shared" si="0"/>
        <v>12</v>
      </c>
      <c r="G5" s="1">
        <f t="shared" si="0"/>
        <v>15</v>
      </c>
      <c r="H5" s="1">
        <f t="shared" si="0"/>
        <v>18</v>
      </c>
      <c r="I5" s="1">
        <f t="shared" si="0"/>
        <v>21</v>
      </c>
      <c r="J5" s="1">
        <f t="shared" si="0"/>
        <v>24</v>
      </c>
      <c r="K5" s="1">
        <f t="shared" si="0"/>
        <v>27</v>
      </c>
      <c r="L5" s="1">
        <f t="shared" si="0"/>
        <v>30</v>
      </c>
    </row>
    <row r="6" spans="2:12" x14ac:dyDescent="0.25">
      <c r="B6" s="40">
        <v>4</v>
      </c>
      <c r="C6" s="1">
        <f t="shared" si="1"/>
        <v>4</v>
      </c>
      <c r="D6" s="1">
        <f t="shared" si="0"/>
        <v>8</v>
      </c>
      <c r="E6" s="1">
        <f t="shared" si="0"/>
        <v>12</v>
      </c>
      <c r="F6" s="1">
        <f t="shared" si="0"/>
        <v>16</v>
      </c>
      <c r="G6" s="1">
        <f t="shared" si="0"/>
        <v>20</v>
      </c>
      <c r="H6" s="1">
        <f t="shared" si="0"/>
        <v>24</v>
      </c>
      <c r="I6" s="1">
        <f t="shared" si="0"/>
        <v>28</v>
      </c>
      <c r="J6" s="1">
        <f t="shared" si="0"/>
        <v>32</v>
      </c>
      <c r="K6" s="1">
        <f t="shared" si="0"/>
        <v>36</v>
      </c>
      <c r="L6" s="1">
        <f t="shared" si="0"/>
        <v>40</v>
      </c>
    </row>
    <row r="7" spans="2:12" x14ac:dyDescent="0.25">
      <c r="B7" s="40">
        <v>5</v>
      </c>
      <c r="C7" s="1">
        <f t="shared" si="1"/>
        <v>5</v>
      </c>
      <c r="D7" s="1">
        <f t="shared" si="0"/>
        <v>10</v>
      </c>
      <c r="E7" s="1">
        <f t="shared" si="0"/>
        <v>15</v>
      </c>
      <c r="F7" s="1">
        <f t="shared" si="0"/>
        <v>20</v>
      </c>
      <c r="G7" s="1">
        <f t="shared" si="0"/>
        <v>25</v>
      </c>
      <c r="H7" s="1">
        <f t="shared" si="0"/>
        <v>30</v>
      </c>
      <c r="I7" s="1">
        <f t="shared" si="0"/>
        <v>35</v>
      </c>
      <c r="J7" s="1">
        <f t="shared" si="0"/>
        <v>40</v>
      </c>
      <c r="K7" s="1">
        <f t="shared" si="0"/>
        <v>45</v>
      </c>
      <c r="L7" s="1">
        <f t="shared" si="0"/>
        <v>50</v>
      </c>
    </row>
    <row r="8" spans="2:12" x14ac:dyDescent="0.25">
      <c r="B8" s="40">
        <v>6</v>
      </c>
      <c r="C8" s="1">
        <f t="shared" si="1"/>
        <v>6</v>
      </c>
      <c r="D8" s="1">
        <f t="shared" si="0"/>
        <v>12</v>
      </c>
      <c r="E8" s="1">
        <f t="shared" si="0"/>
        <v>18</v>
      </c>
      <c r="F8" s="1">
        <f t="shared" si="0"/>
        <v>24</v>
      </c>
      <c r="G8" s="1">
        <f t="shared" si="0"/>
        <v>30</v>
      </c>
      <c r="H8" s="1">
        <f t="shared" si="0"/>
        <v>36</v>
      </c>
      <c r="I8" s="1">
        <f t="shared" si="0"/>
        <v>42</v>
      </c>
      <c r="J8" s="1">
        <f t="shared" si="0"/>
        <v>48</v>
      </c>
      <c r="K8" s="1">
        <f t="shared" si="0"/>
        <v>54</v>
      </c>
      <c r="L8" s="1">
        <f t="shared" si="0"/>
        <v>60</v>
      </c>
    </row>
    <row r="9" spans="2:12" x14ac:dyDescent="0.25">
      <c r="B9" s="40">
        <v>7</v>
      </c>
      <c r="C9" s="1">
        <f t="shared" si="1"/>
        <v>7</v>
      </c>
      <c r="D9" s="1">
        <f t="shared" si="0"/>
        <v>14</v>
      </c>
      <c r="E9" s="1">
        <f t="shared" si="0"/>
        <v>21</v>
      </c>
      <c r="F9" s="1">
        <f t="shared" si="0"/>
        <v>28</v>
      </c>
      <c r="G9" s="1">
        <f t="shared" si="0"/>
        <v>35</v>
      </c>
      <c r="H9" s="1">
        <f t="shared" si="0"/>
        <v>42</v>
      </c>
      <c r="I9" s="1">
        <f t="shared" si="0"/>
        <v>49</v>
      </c>
      <c r="J9" s="1">
        <f t="shared" si="0"/>
        <v>56</v>
      </c>
      <c r="K9" s="1">
        <f t="shared" si="0"/>
        <v>63</v>
      </c>
      <c r="L9" s="1">
        <f t="shared" si="0"/>
        <v>70</v>
      </c>
    </row>
    <row r="10" spans="2:12" x14ac:dyDescent="0.25">
      <c r="B10" s="40">
        <v>8</v>
      </c>
      <c r="C10" s="1">
        <f t="shared" si="1"/>
        <v>8</v>
      </c>
      <c r="D10" s="1">
        <f t="shared" si="0"/>
        <v>16</v>
      </c>
      <c r="E10" s="1">
        <f t="shared" si="0"/>
        <v>24</v>
      </c>
      <c r="F10" s="1">
        <f t="shared" si="0"/>
        <v>32</v>
      </c>
      <c r="G10" s="1">
        <f t="shared" si="0"/>
        <v>40</v>
      </c>
      <c r="H10" s="1">
        <f t="shared" si="0"/>
        <v>48</v>
      </c>
      <c r="I10" s="1">
        <f t="shared" si="0"/>
        <v>56</v>
      </c>
      <c r="J10" s="1">
        <f t="shared" si="0"/>
        <v>64</v>
      </c>
      <c r="K10" s="1">
        <f t="shared" si="0"/>
        <v>72</v>
      </c>
      <c r="L10" s="1">
        <f t="shared" si="0"/>
        <v>80</v>
      </c>
    </row>
    <row r="11" spans="2:12" x14ac:dyDescent="0.25">
      <c r="B11" s="40">
        <v>9</v>
      </c>
      <c r="C11" s="1">
        <f t="shared" si="1"/>
        <v>9</v>
      </c>
      <c r="D11" s="1">
        <f t="shared" si="0"/>
        <v>18</v>
      </c>
      <c r="E11" s="1">
        <f t="shared" si="0"/>
        <v>27</v>
      </c>
      <c r="F11" s="1">
        <f t="shared" si="0"/>
        <v>36</v>
      </c>
      <c r="G11" s="1">
        <f t="shared" si="0"/>
        <v>45</v>
      </c>
      <c r="H11" s="1">
        <f t="shared" si="0"/>
        <v>54</v>
      </c>
      <c r="I11" s="1">
        <f t="shared" si="0"/>
        <v>63</v>
      </c>
      <c r="J11" s="1">
        <f t="shared" si="0"/>
        <v>72</v>
      </c>
      <c r="K11" s="1">
        <f t="shared" si="0"/>
        <v>81</v>
      </c>
      <c r="L11" s="1">
        <f t="shared" si="0"/>
        <v>90</v>
      </c>
    </row>
    <row r="12" spans="2:12" x14ac:dyDescent="0.25">
      <c r="B12" s="40">
        <v>10</v>
      </c>
      <c r="C12" s="1">
        <f t="shared" si="1"/>
        <v>10</v>
      </c>
      <c r="D12" s="1">
        <f t="shared" si="0"/>
        <v>20</v>
      </c>
      <c r="E12" s="1">
        <f t="shared" si="0"/>
        <v>30</v>
      </c>
      <c r="F12" s="1">
        <f t="shared" si="0"/>
        <v>40</v>
      </c>
      <c r="G12" s="1">
        <f t="shared" si="0"/>
        <v>50</v>
      </c>
      <c r="H12" s="1">
        <f t="shared" si="0"/>
        <v>60</v>
      </c>
      <c r="I12" s="1">
        <f t="shared" si="0"/>
        <v>70</v>
      </c>
      <c r="J12" s="1">
        <f t="shared" si="0"/>
        <v>80</v>
      </c>
      <c r="K12" s="1">
        <f t="shared" si="0"/>
        <v>90</v>
      </c>
      <c r="L12" s="1">
        <f t="shared" si="0"/>
        <v>100</v>
      </c>
    </row>
  </sheetData>
  <conditionalFormatting sqref="C3:L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FE65F-FD90-4930-834E-79E236093314}">
  <dimension ref="A1:F12"/>
  <sheetViews>
    <sheetView zoomScale="270" zoomScaleNormal="270" workbookViewId="0">
      <selection activeCell="F5" sqref="F5"/>
    </sheetView>
  </sheetViews>
  <sheetFormatPr baseColWidth="10" defaultRowHeight="15" x14ac:dyDescent="0.25"/>
  <sheetData>
    <row r="1" spans="1:6" x14ac:dyDescent="0.25">
      <c r="A1" t="s">
        <v>32</v>
      </c>
    </row>
    <row r="2" spans="1:6" x14ac:dyDescent="0.25">
      <c r="A2" s="3" t="s">
        <v>33</v>
      </c>
      <c r="B2" s="3" t="s">
        <v>34</v>
      </c>
      <c r="C2" s="3" t="s">
        <v>35</v>
      </c>
      <c r="D2" s="4" t="s">
        <v>36</v>
      </c>
      <c r="E2" s="4"/>
      <c r="F2" s="4"/>
    </row>
    <row r="3" spans="1:6" x14ac:dyDescent="0.25">
      <c r="A3" s="1">
        <v>3</v>
      </c>
      <c r="B3" s="1">
        <v>4</v>
      </c>
      <c r="C3" s="1">
        <v>5</v>
      </c>
      <c r="D3" s="41" t="str">
        <f>IF(AND(A3=B3,B3=C3),"No",IF(OR(A3=B3,A3=C3,B3=C3),"Si","No"))</f>
        <v>No</v>
      </c>
      <c r="E3" t="str">
        <f>IF(OR(AND(A3=B3,A3&lt;&gt;C3),AND(A3=C3,A3&lt;&gt;B3),AND(B3=C3,A3&lt;&gt;B3)),"Si","No")</f>
        <v>No</v>
      </c>
    </row>
    <row r="4" spans="1:6" x14ac:dyDescent="0.25">
      <c r="A4" s="1">
        <v>5</v>
      </c>
      <c r="B4" s="1">
        <v>5</v>
      </c>
      <c r="C4" s="1">
        <v>8</v>
      </c>
      <c r="D4" s="41" t="str">
        <f t="shared" ref="D4:D7" si="0">IF(AND(A4=B4,B4=C4),"No",IF(OR(A4=B4,A4=C4,B4=C4),"Si","No"))</f>
        <v>Si</v>
      </c>
      <c r="E4" t="str">
        <f t="shared" ref="E4:E7" si="1">IF(OR(AND(A4=B4,A4&lt;&gt;C4),AND(A4=C4,A4&lt;&gt;B4),AND(B4=C4,A4&lt;&gt;B4)),"Si","No")</f>
        <v>Si</v>
      </c>
    </row>
    <row r="5" spans="1:6" x14ac:dyDescent="0.25">
      <c r="A5" s="1">
        <v>3</v>
      </c>
      <c r="B5" s="1">
        <v>3</v>
      </c>
      <c r="C5" s="1">
        <v>3</v>
      </c>
      <c r="D5" s="41" t="str">
        <f t="shared" si="0"/>
        <v>No</v>
      </c>
      <c r="E5" t="str">
        <f t="shared" si="1"/>
        <v>No</v>
      </c>
    </row>
    <row r="6" spans="1:6" x14ac:dyDescent="0.25">
      <c r="A6" s="1">
        <v>1</v>
      </c>
      <c r="B6" s="1">
        <v>2</v>
      </c>
      <c r="C6" s="1">
        <v>2</v>
      </c>
      <c r="D6" s="41" t="str">
        <f t="shared" si="0"/>
        <v>Si</v>
      </c>
      <c r="E6" t="str">
        <f t="shared" si="1"/>
        <v>Si</v>
      </c>
    </row>
    <row r="7" spans="1:6" x14ac:dyDescent="0.25">
      <c r="A7" s="1">
        <v>5</v>
      </c>
      <c r="B7" s="1">
        <v>6</v>
      </c>
      <c r="C7" s="1">
        <v>7</v>
      </c>
      <c r="D7" s="41" t="str">
        <f t="shared" si="0"/>
        <v>No</v>
      </c>
      <c r="E7" t="str">
        <f t="shared" si="1"/>
        <v>No</v>
      </c>
    </row>
    <row r="8" spans="1:6" x14ac:dyDescent="0.25">
      <c r="A8" s="1"/>
      <c r="B8" s="1"/>
      <c r="C8" s="1"/>
    </row>
    <row r="9" spans="1:6" x14ac:dyDescent="0.25">
      <c r="A9" s="1"/>
      <c r="B9" s="1"/>
      <c r="C9" s="1"/>
    </row>
    <row r="10" spans="1:6" x14ac:dyDescent="0.25">
      <c r="A10" s="1"/>
      <c r="B10" s="1"/>
      <c r="C10" s="1"/>
    </row>
    <row r="11" spans="1:6" x14ac:dyDescent="0.25">
      <c r="A11" s="1"/>
      <c r="B11" s="1"/>
      <c r="C11" s="1"/>
    </row>
    <row r="12" spans="1:6" x14ac:dyDescent="0.25">
      <c r="A12" s="1"/>
      <c r="B12" s="1"/>
      <c r="C1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8D0F4-C9D7-46D3-9A48-B3CC1C2DFB28}">
  <dimension ref="A1:F5"/>
  <sheetViews>
    <sheetView zoomScale="230" zoomScaleNormal="230" workbookViewId="0">
      <selection activeCell="C3" sqref="C3"/>
    </sheetView>
  </sheetViews>
  <sheetFormatPr baseColWidth="10" defaultRowHeight="15" x14ac:dyDescent="0.25"/>
  <sheetData>
    <row r="1" spans="1:6" x14ac:dyDescent="0.25">
      <c r="A1" s="1" t="s">
        <v>52</v>
      </c>
      <c r="B1" s="39">
        <v>2.2360677913172826</v>
      </c>
      <c r="D1" t="s">
        <v>53</v>
      </c>
      <c r="E1" s="42">
        <f>B1^2-3*B1*B2</f>
        <v>4.9999991673665507</v>
      </c>
      <c r="F1" t="s">
        <v>54</v>
      </c>
    </row>
    <row r="2" spans="1:6" x14ac:dyDescent="0.25">
      <c r="A2" s="1" t="s">
        <v>51</v>
      </c>
      <c r="B2" s="39">
        <v>0</v>
      </c>
    </row>
    <row r="4" spans="1:6" x14ac:dyDescent="0.25">
      <c r="B4" t="s">
        <v>55</v>
      </c>
    </row>
    <row r="5" spans="1:6" x14ac:dyDescent="0.25">
      <c r="B5" t="s">
        <v>56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AF0CD-78BA-4C25-AA0C-998D42224BCF}">
  <dimension ref="A1:F5"/>
  <sheetViews>
    <sheetView zoomScale="230" zoomScaleNormal="230" workbookViewId="0">
      <selection activeCell="E3" sqref="E3"/>
    </sheetView>
  </sheetViews>
  <sheetFormatPr baseColWidth="10" defaultRowHeight="15" x14ac:dyDescent="0.25"/>
  <cols>
    <col min="5" max="5" width="13.140625" bestFit="1" customWidth="1"/>
  </cols>
  <sheetData>
    <row r="1" spans="1:6" x14ac:dyDescent="0.25">
      <c r="A1" s="1" t="s">
        <v>52</v>
      </c>
      <c r="B1" s="39">
        <v>4.1925823283152157</v>
      </c>
      <c r="D1" t="s">
        <v>53</v>
      </c>
      <c r="E1" s="42">
        <f>B1^2-3*B2</f>
        <v>4.999999594755387</v>
      </c>
      <c r="F1" t="s">
        <v>54</v>
      </c>
    </row>
    <row r="2" spans="1:6" x14ac:dyDescent="0.25">
      <c r="A2" s="1" t="s">
        <v>51</v>
      </c>
      <c r="B2" s="39">
        <v>4.1925823283152157</v>
      </c>
      <c r="F2" t="s">
        <v>57</v>
      </c>
    </row>
    <row r="4" spans="1:6" x14ac:dyDescent="0.25">
      <c r="B4" t="s">
        <v>55</v>
      </c>
    </row>
    <row r="5" spans="1:6" x14ac:dyDescent="0.25">
      <c r="B5" t="s">
        <v>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Solver</vt:lpstr>
      <vt:lpstr>Solver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POS-03</cp:lastModifiedBy>
  <dcterms:created xsi:type="dcterms:W3CDTF">2017-04-27T15:46:28Z</dcterms:created>
  <dcterms:modified xsi:type="dcterms:W3CDTF">2026-04-08T15:37:33Z</dcterms:modified>
</cp:coreProperties>
</file>