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gramacionDigital\20202\Excel\"/>
    </mc:Choice>
  </mc:AlternateContent>
  <xr:revisionPtr revIDLastSave="0" documentId="8_{9E934CF9-2D79-40A7-9F7A-D371C11D8ADC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EJER01" sheetId="1" r:id="rId1"/>
    <sheet name="EJER02" sheetId="2" r:id="rId2"/>
    <sheet name="EJER03" sheetId="11" r:id="rId3"/>
    <sheet name="EJER04" sheetId="16" r:id="rId4"/>
    <sheet name="EJER05" sheetId="9" r:id="rId5"/>
    <sheet name="EJER06" sheetId="8" r:id="rId6"/>
    <sheet name="EJER07" sheetId="7" r:id="rId7"/>
    <sheet name="EJER08" sheetId="6" r:id="rId8"/>
    <sheet name="EJER09" sheetId="4" r:id="rId9"/>
    <sheet name="EJER10" sheetId="12" r:id="rId10"/>
    <sheet name="EJER11" sheetId="13" r:id="rId11"/>
    <sheet name="EJER19" sheetId="17" r:id="rId12"/>
    <sheet name="EJER20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2" i="17" l="1"/>
  <c r="J112" i="17"/>
  <c r="L111" i="17"/>
  <c r="J111" i="17"/>
  <c r="L110" i="17"/>
  <c r="J110" i="17"/>
  <c r="L109" i="17"/>
  <c r="J109" i="17"/>
  <c r="L108" i="17"/>
  <c r="J108" i="17"/>
  <c r="L107" i="17"/>
  <c r="J107" i="17"/>
  <c r="M101" i="17"/>
  <c r="G101" i="17"/>
  <c r="E101" i="17"/>
  <c r="D101" i="17"/>
  <c r="F101" i="17" s="1"/>
  <c r="G100" i="17"/>
  <c r="E100" i="17"/>
  <c r="M100" i="17" s="1"/>
  <c r="D100" i="17"/>
  <c r="G99" i="17"/>
  <c r="E99" i="17"/>
  <c r="M99" i="17" s="1"/>
  <c r="D99" i="17"/>
  <c r="M98" i="17"/>
  <c r="G98" i="17"/>
  <c r="E98" i="17"/>
  <c r="D98" i="17"/>
  <c r="F98" i="17" s="1"/>
  <c r="M97" i="17"/>
  <c r="G97" i="17"/>
  <c r="E97" i="17"/>
  <c r="D97" i="17"/>
  <c r="F97" i="17" s="1"/>
  <c r="G96" i="17"/>
  <c r="E96" i="17"/>
  <c r="M96" i="17" s="1"/>
  <c r="D96" i="17"/>
  <c r="G95" i="17"/>
  <c r="E95" i="17"/>
  <c r="M95" i="17" s="1"/>
  <c r="D95" i="17"/>
  <c r="M94" i="17"/>
  <c r="G94" i="17"/>
  <c r="E94" i="17"/>
  <c r="D94" i="17"/>
  <c r="F94" i="17" s="1"/>
  <c r="M93" i="17"/>
  <c r="G93" i="17"/>
  <c r="E93" i="17"/>
  <c r="D93" i="17"/>
  <c r="F93" i="17" s="1"/>
  <c r="G92" i="17"/>
  <c r="E92" i="17"/>
  <c r="M92" i="17" s="1"/>
  <c r="D92" i="17"/>
  <c r="G91" i="17"/>
  <c r="E91" i="17"/>
  <c r="M91" i="17" s="1"/>
  <c r="D91" i="17"/>
  <c r="M90" i="17"/>
  <c r="G90" i="17"/>
  <c r="E90" i="17"/>
  <c r="D90" i="17"/>
  <c r="F90" i="17" s="1"/>
  <c r="M89" i="17"/>
  <c r="G89" i="17"/>
  <c r="E89" i="17"/>
  <c r="D89" i="17"/>
  <c r="F89" i="17" s="1"/>
  <c r="G88" i="17"/>
  <c r="E88" i="17"/>
  <c r="M88" i="17" s="1"/>
  <c r="D88" i="17"/>
  <c r="G87" i="17"/>
  <c r="E87" i="17"/>
  <c r="M87" i="17" s="1"/>
  <c r="D87" i="17"/>
  <c r="M86" i="17"/>
  <c r="G86" i="17"/>
  <c r="E86" i="17"/>
  <c r="D86" i="17"/>
  <c r="F86" i="17" s="1"/>
  <c r="M85" i="17"/>
  <c r="G85" i="17"/>
  <c r="E85" i="17"/>
  <c r="D85" i="17"/>
  <c r="F85" i="17" s="1"/>
  <c r="G84" i="17"/>
  <c r="E84" i="17"/>
  <c r="M84" i="17" s="1"/>
  <c r="D84" i="17"/>
  <c r="G83" i="17"/>
  <c r="E83" i="17"/>
  <c r="M83" i="17" s="1"/>
  <c r="D83" i="17"/>
  <c r="M82" i="17"/>
  <c r="G82" i="17"/>
  <c r="E82" i="17"/>
  <c r="D82" i="17"/>
  <c r="F82" i="17" s="1"/>
  <c r="M81" i="17"/>
  <c r="G81" i="17"/>
  <c r="E81" i="17"/>
  <c r="D81" i="17"/>
  <c r="F81" i="17" s="1"/>
  <c r="G80" i="17"/>
  <c r="E80" i="17"/>
  <c r="M80" i="17" s="1"/>
  <c r="D80" i="17"/>
  <c r="G79" i="17"/>
  <c r="E79" i="17"/>
  <c r="M79" i="17" s="1"/>
  <c r="D79" i="17"/>
  <c r="M78" i="17"/>
  <c r="G78" i="17"/>
  <c r="E78" i="17"/>
  <c r="D78" i="17"/>
  <c r="F78" i="17" s="1"/>
  <c r="M77" i="17"/>
  <c r="G77" i="17"/>
  <c r="E77" i="17"/>
  <c r="D77" i="17"/>
  <c r="F77" i="17" s="1"/>
  <c r="G76" i="17"/>
  <c r="E76" i="17"/>
  <c r="M76" i="17" s="1"/>
  <c r="D76" i="17"/>
  <c r="G75" i="17"/>
  <c r="E75" i="17"/>
  <c r="M75" i="17" s="1"/>
  <c r="D75" i="17"/>
  <c r="M74" i="17"/>
  <c r="G74" i="17"/>
  <c r="E74" i="17"/>
  <c r="D74" i="17"/>
  <c r="F74" i="17" s="1"/>
  <c r="M73" i="17"/>
  <c r="G73" i="17"/>
  <c r="E73" i="17"/>
  <c r="D73" i="17"/>
  <c r="F73" i="17" s="1"/>
  <c r="G72" i="17"/>
  <c r="E72" i="17"/>
  <c r="M72" i="17" s="1"/>
  <c r="D72" i="17"/>
  <c r="G71" i="17"/>
  <c r="E71" i="17"/>
  <c r="M71" i="17" s="1"/>
  <c r="D71" i="17"/>
  <c r="M70" i="17"/>
  <c r="G70" i="17"/>
  <c r="E70" i="17"/>
  <c r="D70" i="17"/>
  <c r="F70" i="17" s="1"/>
  <c r="M69" i="17"/>
  <c r="G69" i="17"/>
  <c r="E69" i="17"/>
  <c r="D69" i="17"/>
  <c r="F69" i="17" s="1"/>
  <c r="G68" i="17"/>
  <c r="E68" i="17"/>
  <c r="M68" i="17" s="1"/>
  <c r="D68" i="17"/>
  <c r="G67" i="17"/>
  <c r="E67" i="17"/>
  <c r="M67" i="17" s="1"/>
  <c r="D67" i="17"/>
  <c r="M66" i="17"/>
  <c r="G66" i="17"/>
  <c r="E66" i="17"/>
  <c r="D66" i="17"/>
  <c r="F66" i="17" s="1"/>
  <c r="M65" i="17"/>
  <c r="G65" i="17"/>
  <c r="E65" i="17"/>
  <c r="D65" i="17"/>
  <c r="F65" i="17" s="1"/>
  <c r="G64" i="17"/>
  <c r="E64" i="17"/>
  <c r="M64" i="17" s="1"/>
  <c r="D64" i="17"/>
  <c r="G63" i="17"/>
  <c r="E63" i="17"/>
  <c r="F63" i="17" s="1"/>
  <c r="D63" i="17"/>
  <c r="M62" i="17"/>
  <c r="G62" i="17"/>
  <c r="E62" i="17"/>
  <c r="D62" i="17"/>
  <c r="F62" i="17" s="1"/>
  <c r="M61" i="17"/>
  <c r="G61" i="17"/>
  <c r="E61" i="17"/>
  <c r="D61" i="17"/>
  <c r="F61" i="17" s="1"/>
  <c r="G60" i="17"/>
  <c r="E60" i="17"/>
  <c r="M60" i="17" s="1"/>
  <c r="D60" i="17"/>
  <c r="G59" i="17"/>
  <c r="E59" i="17"/>
  <c r="M59" i="17" s="1"/>
  <c r="D59" i="17"/>
  <c r="M58" i="17"/>
  <c r="G58" i="17"/>
  <c r="E58" i="17"/>
  <c r="D58" i="17"/>
  <c r="F58" i="17" s="1"/>
  <c r="M57" i="17"/>
  <c r="G57" i="17"/>
  <c r="E57" i="17"/>
  <c r="D57" i="17"/>
  <c r="F57" i="17" s="1"/>
  <c r="G56" i="17"/>
  <c r="E56" i="17"/>
  <c r="M56" i="17" s="1"/>
  <c r="D56" i="17"/>
  <c r="G55" i="17"/>
  <c r="E55" i="17"/>
  <c r="M55" i="17" s="1"/>
  <c r="D55" i="17"/>
  <c r="M54" i="17"/>
  <c r="G54" i="17"/>
  <c r="E54" i="17"/>
  <c r="D54" i="17"/>
  <c r="F54" i="17" s="1"/>
  <c r="M53" i="17"/>
  <c r="G53" i="17"/>
  <c r="E53" i="17"/>
  <c r="D53" i="17"/>
  <c r="F53" i="17" s="1"/>
  <c r="G52" i="17"/>
  <c r="E52" i="17"/>
  <c r="M52" i="17" s="1"/>
  <c r="D52" i="17"/>
  <c r="G51" i="17"/>
  <c r="E51" i="17"/>
  <c r="M51" i="17" s="1"/>
  <c r="D51" i="17"/>
  <c r="G50" i="17"/>
  <c r="E50" i="17"/>
  <c r="M50" i="17" s="1"/>
  <c r="D50" i="17"/>
  <c r="F50" i="17" s="1"/>
  <c r="M49" i="17"/>
  <c r="G49" i="17"/>
  <c r="E49" i="17"/>
  <c r="D49" i="17"/>
  <c r="F49" i="17" s="1"/>
  <c r="G48" i="17"/>
  <c r="E48" i="17"/>
  <c r="M48" i="17" s="1"/>
  <c r="D48" i="17"/>
  <c r="G47" i="17"/>
  <c r="E47" i="17"/>
  <c r="M47" i="17" s="1"/>
  <c r="D47" i="17"/>
  <c r="G46" i="17"/>
  <c r="E46" i="17"/>
  <c r="M46" i="17" s="1"/>
  <c r="D46" i="17"/>
  <c r="F46" i="17" s="1"/>
  <c r="M45" i="17"/>
  <c r="G45" i="17"/>
  <c r="E45" i="17"/>
  <c r="D45" i="17"/>
  <c r="F45" i="17" s="1"/>
  <c r="M44" i="17"/>
  <c r="G44" i="17"/>
  <c r="E44" i="17"/>
  <c r="F44" i="17" s="1"/>
  <c r="D44" i="17"/>
  <c r="G43" i="17"/>
  <c r="E43" i="17"/>
  <c r="F43" i="17" s="1"/>
  <c r="D43" i="17"/>
  <c r="G42" i="17"/>
  <c r="E42" i="17"/>
  <c r="M42" i="17" s="1"/>
  <c r="D42" i="17"/>
  <c r="F42" i="17" s="1"/>
  <c r="M41" i="17"/>
  <c r="G41" i="17"/>
  <c r="E41" i="17"/>
  <c r="D41" i="17"/>
  <c r="F41" i="17" s="1"/>
  <c r="M40" i="17"/>
  <c r="G40" i="17"/>
  <c r="E40" i="17"/>
  <c r="F40" i="17" s="1"/>
  <c r="D40" i="17"/>
  <c r="G39" i="17"/>
  <c r="E39" i="17"/>
  <c r="M39" i="17" s="1"/>
  <c r="D39" i="17"/>
  <c r="G38" i="17"/>
  <c r="E38" i="17"/>
  <c r="M38" i="17" s="1"/>
  <c r="D38" i="17"/>
  <c r="F38" i="17" s="1"/>
  <c r="M37" i="17"/>
  <c r="G37" i="17"/>
  <c r="E37" i="17"/>
  <c r="D37" i="17"/>
  <c r="F37" i="17" s="1"/>
  <c r="M36" i="17"/>
  <c r="G36" i="17"/>
  <c r="E36" i="17"/>
  <c r="F36" i="17" s="1"/>
  <c r="D36" i="17"/>
  <c r="G35" i="17"/>
  <c r="E35" i="17"/>
  <c r="F35" i="17" s="1"/>
  <c r="D35" i="17"/>
  <c r="G34" i="17"/>
  <c r="E34" i="17"/>
  <c r="M34" i="17" s="1"/>
  <c r="D34" i="17"/>
  <c r="F34" i="17" s="1"/>
  <c r="M33" i="17"/>
  <c r="G33" i="17"/>
  <c r="E33" i="17"/>
  <c r="D33" i="17"/>
  <c r="F33" i="17" s="1"/>
  <c r="M32" i="17"/>
  <c r="G32" i="17"/>
  <c r="E32" i="17"/>
  <c r="F32" i="17" s="1"/>
  <c r="D32" i="17"/>
  <c r="G31" i="17"/>
  <c r="E31" i="17"/>
  <c r="M31" i="17" s="1"/>
  <c r="D31" i="17"/>
  <c r="G30" i="17"/>
  <c r="E30" i="17"/>
  <c r="M30" i="17" s="1"/>
  <c r="D30" i="17"/>
  <c r="F30" i="17" s="1"/>
  <c r="M29" i="17"/>
  <c r="G29" i="17"/>
  <c r="E29" i="17"/>
  <c r="D29" i="17"/>
  <c r="F29" i="17" s="1"/>
  <c r="M28" i="17"/>
  <c r="G28" i="17"/>
  <c r="E28" i="17"/>
  <c r="F28" i="17" s="1"/>
  <c r="D28" i="17"/>
  <c r="G27" i="17"/>
  <c r="E27" i="17"/>
  <c r="F27" i="17" s="1"/>
  <c r="D27" i="17"/>
  <c r="G26" i="17"/>
  <c r="E26" i="17"/>
  <c r="M26" i="17" s="1"/>
  <c r="D26" i="17"/>
  <c r="F26" i="17" s="1"/>
  <c r="M25" i="17"/>
  <c r="G25" i="17"/>
  <c r="E25" i="17"/>
  <c r="D25" i="17"/>
  <c r="F25" i="17" s="1"/>
  <c r="M24" i="17"/>
  <c r="G24" i="17"/>
  <c r="E24" i="17"/>
  <c r="F24" i="17" s="1"/>
  <c r="D24" i="17"/>
  <c r="G23" i="17"/>
  <c r="E23" i="17"/>
  <c r="M23" i="17" s="1"/>
  <c r="D23" i="17"/>
  <c r="G22" i="17"/>
  <c r="E22" i="17"/>
  <c r="M22" i="17" s="1"/>
  <c r="D22" i="17"/>
  <c r="F22" i="17" s="1"/>
  <c r="M21" i="17"/>
  <c r="G21" i="17"/>
  <c r="E21" i="17"/>
  <c r="D21" i="17"/>
  <c r="F21" i="17" s="1"/>
  <c r="M20" i="17"/>
  <c r="G20" i="17"/>
  <c r="E20" i="17"/>
  <c r="F20" i="17" s="1"/>
  <c r="D20" i="17"/>
  <c r="G19" i="17"/>
  <c r="E19" i="17"/>
  <c r="F19" i="17" s="1"/>
  <c r="D19" i="17"/>
  <c r="G18" i="17"/>
  <c r="E18" i="17"/>
  <c r="M18" i="17" s="1"/>
  <c r="D18" i="17"/>
  <c r="F18" i="17" s="1"/>
  <c r="K17" i="17"/>
  <c r="G17" i="17"/>
  <c r="E17" i="17"/>
  <c r="M17" i="17" s="1"/>
  <c r="D17" i="17"/>
  <c r="F17" i="17" s="1"/>
  <c r="M16" i="17"/>
  <c r="G16" i="17"/>
  <c r="E16" i="17"/>
  <c r="D16" i="17"/>
  <c r="F16" i="17" s="1"/>
  <c r="M15" i="17"/>
  <c r="G15" i="17"/>
  <c r="E15" i="17"/>
  <c r="F15" i="17" s="1"/>
  <c r="D15" i="17"/>
  <c r="M14" i="17"/>
  <c r="G14" i="17"/>
  <c r="F14" i="17"/>
  <c r="E14" i="17"/>
  <c r="D14" i="17"/>
  <c r="G13" i="17"/>
  <c r="E13" i="17"/>
  <c r="F13" i="17" s="1"/>
  <c r="D13" i="17"/>
  <c r="G12" i="17"/>
  <c r="E12" i="17"/>
  <c r="M12" i="17" s="1"/>
  <c r="D12" i="17"/>
  <c r="F12" i="17" s="1"/>
  <c r="G11" i="17"/>
  <c r="E11" i="17"/>
  <c r="M11" i="17" s="1"/>
  <c r="D11" i="17"/>
  <c r="F11" i="17" s="1"/>
  <c r="M10" i="17"/>
  <c r="G10" i="17"/>
  <c r="E10" i="17"/>
  <c r="D10" i="17"/>
  <c r="F10" i="17" s="1"/>
  <c r="M9" i="17"/>
  <c r="K9" i="17"/>
  <c r="G9" i="17"/>
  <c r="E9" i="17"/>
  <c r="D9" i="17"/>
  <c r="F9" i="17" s="1"/>
  <c r="M8" i="17"/>
  <c r="G8" i="17"/>
  <c r="F8" i="17"/>
  <c r="E8" i="17"/>
  <c r="D8" i="17"/>
  <c r="G7" i="17"/>
  <c r="E7" i="17"/>
  <c r="M7" i="17" s="1"/>
  <c r="D7" i="17"/>
  <c r="G6" i="17"/>
  <c r="E6" i="17"/>
  <c r="F6" i="17" s="1"/>
  <c r="D6" i="17"/>
  <c r="K5" i="17"/>
  <c r="G5" i="17"/>
  <c r="D5" i="17"/>
  <c r="E5" i="17" s="1"/>
  <c r="K4" i="17"/>
  <c r="G4" i="17"/>
  <c r="E4" i="17"/>
  <c r="M4" i="17" s="1"/>
  <c r="D4" i="17"/>
  <c r="G3" i="17"/>
  <c r="D3" i="17"/>
  <c r="M2" i="17"/>
  <c r="G2" i="17"/>
  <c r="K10" i="17" s="1"/>
  <c r="E2" i="17"/>
  <c r="D2" i="17"/>
  <c r="F2" i="17" s="1"/>
  <c r="F5" i="17" l="1"/>
  <c r="M5" i="17"/>
  <c r="F4" i="17"/>
  <c r="F23" i="17"/>
  <c r="F31" i="17"/>
  <c r="E3" i="17"/>
  <c r="M6" i="17"/>
  <c r="M19" i="17"/>
  <c r="M27" i="17"/>
  <c r="M35" i="17"/>
  <c r="M43" i="17"/>
  <c r="M63" i="17"/>
  <c r="K12" i="17"/>
  <c r="M13" i="17"/>
  <c r="K11" i="17"/>
  <c r="F7" i="17"/>
  <c r="F48" i="17"/>
  <c r="F52" i="17"/>
  <c r="F56" i="17"/>
  <c r="F60" i="17"/>
  <c r="F64" i="17"/>
  <c r="F68" i="17"/>
  <c r="F72" i="17"/>
  <c r="F76" i="17"/>
  <c r="F80" i="17"/>
  <c r="F84" i="17"/>
  <c r="F88" i="17"/>
  <c r="F92" i="17"/>
  <c r="F96" i="17"/>
  <c r="F100" i="17"/>
  <c r="F39" i="17"/>
  <c r="F47" i="17"/>
  <c r="F51" i="17"/>
  <c r="F55" i="17"/>
  <c r="F59" i="17"/>
  <c r="F67" i="17"/>
  <c r="F71" i="17"/>
  <c r="F75" i="17"/>
  <c r="F79" i="17"/>
  <c r="F83" i="17"/>
  <c r="F87" i="17"/>
  <c r="F91" i="17"/>
  <c r="F95" i="17"/>
  <c r="F99" i="17"/>
  <c r="K7" i="17" l="1"/>
  <c r="M3" i="17"/>
  <c r="K6" i="17" s="1"/>
  <c r="K8" i="17"/>
  <c r="L6" i="17"/>
  <c r="F3" i="17"/>
  <c r="K18" i="17" l="1"/>
  <c r="K14" i="17" l="1"/>
  <c r="H8" i="17"/>
  <c r="H30" i="17"/>
  <c r="H43" i="17"/>
  <c r="H14" i="17"/>
  <c r="H97" i="17"/>
  <c r="H61" i="17"/>
  <c r="H13" i="17"/>
  <c r="H49" i="17"/>
  <c r="H45" i="17"/>
  <c r="H46" i="17"/>
  <c r="H53" i="17"/>
  <c r="H32" i="17"/>
  <c r="H28" i="17"/>
  <c r="H70" i="17"/>
  <c r="H15" i="17"/>
  <c r="H17" i="17"/>
  <c r="H57" i="17"/>
  <c r="H25" i="17"/>
  <c r="H73" i="17"/>
  <c r="H50" i="17"/>
  <c r="H85" i="17"/>
  <c r="H41" i="17"/>
  <c r="H37" i="17"/>
  <c r="H26" i="17"/>
  <c r="H93" i="17"/>
  <c r="H63" i="17"/>
  <c r="H11" i="17"/>
  <c r="H82" i="17"/>
  <c r="H101" i="17"/>
  <c r="H42" i="17"/>
  <c r="H9" i="17"/>
  <c r="H20" i="17"/>
  <c r="H16" i="17"/>
  <c r="H10" i="17"/>
  <c r="H44" i="17"/>
  <c r="H77" i="17"/>
  <c r="H33" i="17"/>
  <c r="H66" i="17"/>
  <c r="H36" i="17"/>
  <c r="H21" i="17"/>
  <c r="H86" i="17"/>
  <c r="H40" i="17"/>
  <c r="H18" i="17"/>
  <c r="H94" i="17"/>
  <c r="H62" i="17"/>
  <c r="H65" i="17"/>
  <c r="H35" i="17"/>
  <c r="H2" i="17"/>
  <c r="K13" i="17" s="1"/>
  <c r="H58" i="17"/>
  <c r="H22" i="17"/>
  <c r="H89" i="17"/>
  <c r="H27" i="17"/>
  <c r="H81" i="17"/>
  <c r="H74" i="17"/>
  <c r="H29" i="17"/>
  <c r="H98" i="17"/>
  <c r="H34" i="17"/>
  <c r="H12" i="17"/>
  <c r="H90" i="17"/>
  <c r="H54" i="17"/>
  <c r="H6" i="17"/>
  <c r="H38" i="17"/>
  <c r="H69" i="17"/>
  <c r="H24" i="17"/>
  <c r="H78" i="17"/>
  <c r="H19" i="17"/>
  <c r="H88" i="17"/>
  <c r="H80" i="17"/>
  <c r="H95" i="17"/>
  <c r="H47" i="17"/>
  <c r="H48" i="17"/>
  <c r="H23" i="17"/>
  <c r="H60" i="17"/>
  <c r="H96" i="17"/>
  <c r="H59" i="17"/>
  <c r="H79" i="17"/>
  <c r="H4" i="17"/>
  <c r="H7" i="17"/>
  <c r="H100" i="17"/>
  <c r="H72" i="17"/>
  <c r="H31" i="17"/>
  <c r="H52" i="17"/>
  <c r="H68" i="17"/>
  <c r="H84" i="17"/>
  <c r="H99" i="17"/>
  <c r="H87" i="17"/>
  <c r="H71" i="17"/>
  <c r="H67" i="17"/>
  <c r="H76" i="17"/>
  <c r="H56" i="17"/>
  <c r="H39" i="17"/>
  <c r="H5" i="17"/>
  <c r="H75" i="17"/>
  <c r="H55" i="17"/>
  <c r="H91" i="17"/>
  <c r="H51" i="17"/>
  <c r="H64" i="17"/>
  <c r="H83" i="17"/>
  <c r="H92" i="17"/>
  <c r="H3" i="17"/>
  <c r="D14" i="16" l="1"/>
  <c r="D7" i="16"/>
  <c r="D6" i="16"/>
  <c r="D5" i="16"/>
  <c r="D8" i="16" s="1"/>
  <c r="D16" i="16" s="1"/>
  <c r="D18" i="16" l="1"/>
  <c r="D20" i="16" s="1"/>
  <c r="B3" i="15"/>
  <c r="B4" i="15" s="1"/>
  <c r="B5" i="15" s="1"/>
  <c r="B6" i="15" s="1"/>
  <c r="B7" i="15" s="1"/>
  <c r="B8" i="15" s="1"/>
  <c r="B9" i="15" s="1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E16" i="13" l="1"/>
  <c r="D11" i="13"/>
  <c r="D12" i="13"/>
  <c r="D13" i="13"/>
  <c r="D14" i="13"/>
  <c r="D15" i="13"/>
  <c r="D10" i="13"/>
  <c r="F17" i="13"/>
  <c r="F5" i="12"/>
  <c r="G5" i="12" s="1"/>
  <c r="H5" i="12" s="1"/>
  <c r="E3" i="12"/>
  <c r="E6" i="12" s="1"/>
  <c r="E4" i="12"/>
  <c r="F4" i="12" s="1"/>
  <c r="G4" i="12" s="1"/>
  <c r="H4" i="12" s="1"/>
  <c r="E5" i="12"/>
  <c r="C10" i="4"/>
  <c r="E4" i="4"/>
  <c r="D4" i="4"/>
  <c r="I4" i="4"/>
  <c r="E3" i="6"/>
  <c r="E4" i="6"/>
  <c r="E5" i="6"/>
  <c r="E6" i="6"/>
  <c r="E7" i="6"/>
  <c r="E8" i="6"/>
  <c r="F4" i="6" s="1"/>
  <c r="J16" i="7"/>
  <c r="N18" i="7"/>
  <c r="M18" i="7"/>
  <c r="L18" i="7"/>
  <c r="K18" i="7"/>
  <c r="J18" i="7"/>
  <c r="I18" i="7"/>
  <c r="H18" i="7"/>
  <c r="G18" i="7"/>
  <c r="F18" i="7"/>
  <c r="E18" i="7"/>
  <c r="N17" i="7"/>
  <c r="M17" i="7"/>
  <c r="L17" i="7"/>
  <c r="K17" i="7"/>
  <c r="J17" i="7"/>
  <c r="I17" i="7"/>
  <c r="H17" i="7"/>
  <c r="G17" i="7"/>
  <c r="F17" i="7"/>
  <c r="E17" i="7"/>
  <c r="N16" i="7"/>
  <c r="M16" i="7"/>
  <c r="L16" i="7"/>
  <c r="K16" i="7"/>
  <c r="I16" i="7"/>
  <c r="H16" i="7"/>
  <c r="G16" i="7"/>
  <c r="F16" i="7"/>
  <c r="E16" i="7"/>
  <c r="N15" i="7"/>
  <c r="M15" i="7"/>
  <c r="L15" i="7"/>
  <c r="K15" i="7"/>
  <c r="J15" i="7"/>
  <c r="I15" i="7"/>
  <c r="H15" i="7"/>
  <c r="G15" i="7"/>
  <c r="F15" i="7"/>
  <c r="E15" i="7"/>
  <c r="N14" i="7"/>
  <c r="M14" i="7"/>
  <c r="L14" i="7"/>
  <c r="K14" i="7"/>
  <c r="J14" i="7"/>
  <c r="I14" i="7"/>
  <c r="H14" i="7"/>
  <c r="G14" i="7"/>
  <c r="F14" i="7"/>
  <c r="E14" i="7"/>
  <c r="N13" i="7"/>
  <c r="M13" i="7"/>
  <c r="L13" i="7"/>
  <c r="K13" i="7"/>
  <c r="J13" i="7"/>
  <c r="I13" i="7"/>
  <c r="H13" i="7"/>
  <c r="G13" i="7"/>
  <c r="F13" i="7"/>
  <c r="E13" i="7"/>
  <c r="N12" i="7"/>
  <c r="M12" i="7"/>
  <c r="L12" i="7"/>
  <c r="K12" i="7"/>
  <c r="J12" i="7"/>
  <c r="I12" i="7"/>
  <c r="H12" i="7"/>
  <c r="G12" i="7"/>
  <c r="F12" i="7"/>
  <c r="E12" i="7"/>
  <c r="N11" i="7"/>
  <c r="M11" i="7"/>
  <c r="L11" i="7"/>
  <c r="K11" i="7"/>
  <c r="J11" i="7"/>
  <c r="I11" i="7"/>
  <c r="H11" i="7"/>
  <c r="G11" i="7"/>
  <c r="F11" i="7"/>
  <c r="E11" i="7"/>
  <c r="N10" i="7"/>
  <c r="M10" i="7"/>
  <c r="L10" i="7"/>
  <c r="K10" i="7"/>
  <c r="J10" i="7"/>
  <c r="I10" i="7"/>
  <c r="H10" i="7"/>
  <c r="G10" i="7"/>
  <c r="F10" i="7"/>
  <c r="E10" i="7"/>
  <c r="N9" i="7"/>
  <c r="M9" i="7"/>
  <c r="L9" i="7"/>
  <c r="K9" i="7"/>
  <c r="J9" i="7"/>
  <c r="I9" i="7"/>
  <c r="H9" i="7"/>
  <c r="G9" i="7"/>
  <c r="F9" i="7"/>
  <c r="E9" i="7"/>
  <c r="F3" i="6" l="1"/>
  <c r="F4" i="4"/>
  <c r="F8" i="6"/>
  <c r="F3" i="12"/>
  <c r="F7" i="6"/>
  <c r="F6" i="6"/>
  <c r="G4" i="4"/>
  <c r="I5" i="4" s="1"/>
  <c r="F5" i="6"/>
  <c r="H4" i="4"/>
  <c r="D16" i="13"/>
  <c r="E17" i="13" s="1"/>
  <c r="D4" i="7"/>
  <c r="E4" i="7" s="1"/>
  <c r="F4" i="7" s="1"/>
  <c r="G4" i="7" s="1"/>
  <c r="H4" i="7" s="1"/>
  <c r="I4" i="7" s="1"/>
  <c r="J4" i="7" s="1"/>
  <c r="K4" i="7" s="1"/>
  <c r="L4" i="7" s="1"/>
  <c r="M4" i="7" s="1"/>
  <c r="N4" i="7" s="1"/>
  <c r="O4" i="7" s="1"/>
  <c r="D3" i="7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C5" i="7"/>
  <c r="D4" i="8"/>
  <c r="E4" i="8" s="1"/>
  <c r="F4" i="8" s="1"/>
  <c r="G4" i="8" s="1"/>
  <c r="H4" i="8" s="1"/>
  <c r="E4" i="9"/>
  <c r="E5" i="9"/>
  <c r="E6" i="9"/>
  <c r="E7" i="9"/>
  <c r="E3" i="9"/>
  <c r="E8" i="9" s="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3" i="11"/>
  <c r="A2" i="2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F4" i="9" l="1"/>
  <c r="F5" i="9"/>
  <c r="F6" i="9"/>
  <c r="F8" i="9"/>
  <c r="F7" i="9"/>
  <c r="F3" i="9"/>
  <c r="G3" i="12"/>
  <c r="F6" i="12"/>
  <c r="C1" i="1"/>
  <c r="G20" i="13"/>
  <c r="H17" i="13"/>
  <c r="G17" i="13"/>
  <c r="O5" i="7"/>
  <c r="D5" i="7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H3" i="12" l="1"/>
  <c r="H6" i="12" s="1"/>
  <c r="G6" i="12"/>
  <c r="M5" i="7"/>
  <c r="F5" i="7"/>
  <c r="N5" i="7"/>
  <c r="G5" i="7"/>
  <c r="H5" i="7"/>
  <c r="I5" i="7"/>
  <c r="L5" i="7"/>
  <c r="K5" i="7"/>
  <c r="E5" i="7"/>
  <c r="J5" i="7"/>
  <c r="D1" i="2"/>
</calcChain>
</file>

<file path=xl/sharedStrings.xml><?xml version="1.0" encoding="utf-8"?>
<sst xmlns="http://schemas.openxmlformats.org/spreadsheetml/2006/main" count="162" uniqueCount="137">
  <si>
    <t>NÚMERO</t>
  </si>
  <si>
    <t>RAIZ CUADRADA</t>
  </si>
  <si>
    <t>CUBO</t>
  </si>
  <si>
    <t>CUADRADO</t>
  </si>
  <si>
    <t>RAIZ CÚBICA</t>
  </si>
  <si>
    <t>Compañía Embotelladora "Super Cola"</t>
  </si>
  <si>
    <t>Gaseosa Chica</t>
  </si>
  <si>
    <t>Gaseosa Mediana</t>
  </si>
  <si>
    <t>Gaseosa Familiar</t>
  </si>
  <si>
    <t>Cantidad</t>
  </si>
  <si>
    <t>Precio</t>
  </si>
  <si>
    <t>Total</t>
  </si>
  <si>
    <t>Total de Ingresos</t>
  </si>
  <si>
    <t>------------------------------------&gt;</t>
  </si>
  <si>
    <t>Ingresos</t>
  </si>
  <si>
    <t>Egresos</t>
  </si>
  <si>
    <t>Costo de producción</t>
  </si>
  <si>
    <t>Gastos de administración</t>
  </si>
  <si>
    <t>Gastos de ventas y publicidad</t>
  </si>
  <si>
    <t>Total de Egresos</t>
  </si>
  <si>
    <t>Utilidad Bruta</t>
  </si>
  <si>
    <t>Impuestos</t>
  </si>
  <si>
    <t>Utilidad Neta</t>
  </si>
  <si>
    <t>Banco</t>
  </si>
  <si>
    <t>Monto</t>
  </si>
  <si>
    <t>Tasa</t>
  </si>
  <si>
    <t>Crédito</t>
  </si>
  <si>
    <t>Continental</t>
  </si>
  <si>
    <t>Un año</t>
  </si>
  <si>
    <t>Porcentaje</t>
  </si>
  <si>
    <t>-----------------------------------&gt;</t>
  </si>
  <si>
    <t>Valor Actual</t>
  </si>
  <si>
    <t>Descuento</t>
  </si>
  <si>
    <t>Valor - 1 Mes</t>
  </si>
  <si>
    <t>Valor - 2 Meses</t>
  </si>
  <si>
    <t>Valor - 3 Meses</t>
  </si>
  <si>
    <t>Valor - 4 Meses</t>
  </si>
  <si>
    <t>Valor - 5 Meses</t>
  </si>
  <si>
    <t>Gastos</t>
  </si>
  <si>
    <t>Utilidad</t>
  </si>
  <si>
    <t>S. Actual</t>
  </si>
  <si>
    <t>Increm.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</si>
  <si>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</si>
  <si>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</si>
  <si>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</si>
  <si>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</si>
  <si>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</si>
  <si>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</si>
  <si>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</si>
  <si>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</si>
  <si>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</si>
  <si>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</si>
  <si>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Año 11</t>
  </si>
  <si>
    <t>Año 12</t>
  </si>
  <si>
    <t>Producto</t>
  </si>
  <si>
    <t>Radio AM/FM</t>
  </si>
  <si>
    <t>Equipo Audio</t>
  </si>
  <si>
    <t>Equipo VHS</t>
  </si>
  <si>
    <t>Computadora</t>
  </si>
  <si>
    <t>Valor Crédito</t>
  </si>
  <si>
    <t>No. Créditos</t>
  </si>
  <si>
    <t>1ra. Cuota</t>
  </si>
  <si>
    <t>2da. Cuota</t>
  </si>
  <si>
    <t>3ra. Cuota</t>
  </si>
  <si>
    <t>4ta. Cuota</t>
  </si>
  <si>
    <t>5ta. Cuota</t>
  </si>
  <si>
    <t>Horas/semana</t>
  </si>
  <si>
    <t>Semanas/Ciclo</t>
  </si>
  <si>
    <t>Costo por hora</t>
  </si>
  <si>
    <t>Dos años</t>
  </si>
  <si>
    <t>Tres años</t>
  </si>
  <si>
    <t>Cuatro años</t>
  </si>
  <si>
    <t>CONSOLIDADO DE NOTAS</t>
  </si>
  <si>
    <t>CURSO</t>
  </si>
  <si>
    <t>NOTA FINAL</t>
  </si>
  <si>
    <t>CREDITOS</t>
  </si>
  <si>
    <t>PUNTOS</t>
  </si>
  <si>
    <t>PROMEDIO PONDERADO DEL CICLO:</t>
  </si>
  <si>
    <t>TOTALES:</t>
  </si>
  <si>
    <t>Completa las notas con datos y las celdas celestes con formulas</t>
  </si>
  <si>
    <t>Interbank</t>
  </si>
  <si>
    <t>Matemática III</t>
  </si>
  <si>
    <t>Física II</t>
  </si>
  <si>
    <t>Programación</t>
  </si>
  <si>
    <t>Estadística</t>
  </si>
  <si>
    <t>Diseño Mecánico</t>
  </si>
  <si>
    <t>Fisico Química II</t>
  </si>
  <si>
    <t>Falabella</t>
  </si>
  <si>
    <t>Scotiabank</t>
  </si>
  <si>
    <t>Televisor 30"</t>
  </si>
  <si>
    <t>PROMEDIO PONDERADO DE APROBADOS DEL CICLO:</t>
  </si>
  <si>
    <t>No.</t>
  </si>
  <si>
    <t>Horas trabajadas</t>
  </si>
  <si>
    <t>Eficiencia</t>
  </si>
  <si>
    <t>Horas normales</t>
  </si>
  <si>
    <t>Pago($)</t>
  </si>
  <si>
    <t>¿Está sobre el promedio de eficiencia? 1=si, 0=no</t>
  </si>
  <si>
    <t>¿Gana por encima del promedio? 1=si, 0=no</t>
  </si>
  <si>
    <t>Horas extras</t>
  </si>
  <si>
    <t>% de tarifa adicional por horas extras:</t>
  </si>
  <si>
    <t>Tarifa normal ($/h)</t>
  </si>
  <si>
    <t>Promedio de horas trabajadas por trabajador:</t>
  </si>
  <si>
    <t>Total de horas pagadas:</t>
  </si>
  <si>
    <t>Pago total solo por horas extras:</t>
  </si>
  <si>
    <t>Promedio de horas extras de los trabajadores con horas extras:</t>
  </si>
  <si>
    <t>Tasa Nac:</t>
  </si>
  <si>
    <t>Tasa Mort.:</t>
  </si>
  <si>
    <t>Inserciones:</t>
  </si>
  <si>
    <t>Año</t>
  </si>
  <si>
    <t>Cantidad de trabajadores con horas extras:</t>
  </si>
  <si>
    <t>Balance para el año X</t>
  </si>
  <si>
    <t>Suma:</t>
  </si>
  <si>
    <t>^</t>
  </si>
  <si>
    <t>alt 94</t>
  </si>
  <si>
    <t>potencia(base;exponente)</t>
  </si>
  <si>
    <t>Procedimiento:</t>
  </si>
  <si>
    <t>A3=A1+A2</t>
  </si>
  <si>
    <t>COPIAR A3 HACIA A3:A20</t>
  </si>
  <si>
    <t>C1=SUMA(A1:A20)</t>
  </si>
  <si>
    <t>$E$8</t>
  </si>
  <si>
    <t>E$8</t>
  </si>
  <si>
    <t>$E8</t>
  </si>
  <si>
    <t>E8</t>
  </si>
  <si>
    <t>Tabla</t>
  </si>
  <si>
    <t>redondear al centesimo</t>
  </si>
  <si>
    <t>truncar al centesimo</t>
  </si>
  <si>
    <r>
      <t>Población = Poblaciónprevia +</t>
    </r>
    <r>
      <rPr>
        <sz val="10"/>
        <color rgb="FFFF0000"/>
        <rFont val="Arial"/>
        <family val="2"/>
      </rPr>
      <t>TasaNac*Poblaciónprevia</t>
    </r>
    <r>
      <rPr>
        <sz val="10"/>
        <rFont val="Arial"/>
        <family val="2"/>
      </rPr>
      <t xml:space="preserve"> - TasaMort*Poblaciónprevia + Inserciones</t>
    </r>
  </si>
  <si>
    <t>Población</t>
  </si>
  <si>
    <t>Pago por extras</t>
  </si>
  <si>
    <t>Total de Horas trabajadas de aquellos con eficiencia mayor a 1</t>
  </si>
  <si>
    <t>Total de Horas trabajadas de aquellos con eficiencia mayor al promedio</t>
  </si>
  <si>
    <t>Cantidad de trab. que tienen mas de 45 horas y eficiencia mayor al promedio</t>
  </si>
  <si>
    <t>promedio de pago de aquellos con horas extras y que ganan mas del promedio total</t>
  </si>
  <si>
    <t>Promedio de eficiencias:</t>
  </si>
  <si>
    <t>Promedio de Pagos:</t>
  </si>
  <si>
    <t>aleatorio()</t>
  </si>
  <si>
    <t>ALEATORIO.ENTRE(a;b)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</si>
</sst>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00"/>
    <numFmt numFmtId="166" formatCode="0.00000"/>
    <numFmt numFmtId="167" formatCode="0.0000000000000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5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/>
    <xf numFmtId="0" fontId="0" fillId="2" borderId="4" xfId="0" applyFill="1" applyBorder="1"/>
    <xf numFmtId="0" fontId="0" fillId="0" borderId="5" xfId="0" quotePrefix="1" applyBorder="1"/>
    <xf numFmtId="0" fontId="0" fillId="0" borderId="6" xfId="0" applyBorder="1"/>
    <xf numFmtId="0" fontId="0" fillId="0" borderId="4" xfId="0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0" xfId="0" applyFont="1" applyBorder="1"/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1" fillId="0" borderId="13" xfId="0" applyFont="1" applyBorder="1"/>
    <xf numFmtId="0" fontId="0" fillId="0" borderId="17" xfId="0" applyBorder="1"/>
    <xf numFmtId="0" fontId="0" fillId="0" borderId="18" xfId="0" applyBorder="1"/>
    <xf numFmtId="0" fontId="0" fillId="2" borderId="21" xfId="0" applyFill="1" applyBorder="1"/>
    <xf numFmtId="0" fontId="0" fillId="0" borderId="0" xfId="0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4" borderId="0" xfId="0" applyFont="1" applyFill="1"/>
    <xf numFmtId="0" fontId="4" fillId="4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6" xfId="0" applyBorder="1" applyAlignment="1">
      <alignment horizontal="center"/>
    </xf>
    <xf numFmtId="9" fontId="0" fillId="0" borderId="0" xfId="1" applyFont="1"/>
    <xf numFmtId="1" fontId="0" fillId="0" borderId="23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165" fontId="0" fillId="0" borderId="34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65" fontId="0" fillId="0" borderId="36" xfId="0" applyNumberFormat="1" applyBorder="1" applyAlignment="1">
      <alignment horizontal="center"/>
    </xf>
    <xf numFmtId="165" fontId="0" fillId="0" borderId="38" xfId="0" applyNumberFormat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164" fontId="0" fillId="2" borderId="2" xfId="1" applyNumberFormat="1" applyFont="1" applyFill="1" applyBorder="1" applyAlignment="1">
      <alignment horizontal="center"/>
    </xf>
    <xf numFmtId="164" fontId="0" fillId="2" borderId="3" xfId="1" applyNumberFormat="1" applyFont="1" applyFill="1" applyBorder="1" applyAlignment="1">
      <alignment horizontal="center"/>
    </xf>
    <xf numFmtId="164" fontId="0" fillId="2" borderId="4" xfId="1" applyNumberFormat="1" applyFont="1" applyFill="1" applyBorder="1" applyAlignment="1">
      <alignment horizontal="center"/>
    </xf>
    <xf numFmtId="0" fontId="1" fillId="0" borderId="0" xfId="0" applyFont="1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8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2" fillId="0" borderId="4" xfId="0" applyFont="1" applyBorder="1" applyAlignment="1"/>
    <xf numFmtId="0" fontId="0" fillId="0" borderId="2" xfId="0" applyBorder="1" applyAlignment="1"/>
    <xf numFmtId="0" fontId="1" fillId="0" borderId="2" xfId="0" applyFont="1" applyBorder="1" applyAlignment="1"/>
    <xf numFmtId="2" fontId="0" fillId="2" borderId="1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166" fontId="0" fillId="2" borderId="16" xfId="0" applyNumberFormat="1" applyFill="1" applyBorder="1"/>
    <xf numFmtId="167" fontId="0" fillId="0" borderId="0" xfId="0" applyNumberFormat="1"/>
    <xf numFmtId="2" fontId="0" fillId="0" borderId="0" xfId="0" applyNumberFormat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1" fillId="0" borderId="0" xfId="2"/>
    <xf numFmtId="0" fontId="2" fillId="0" borderId="0" xfId="2" applyFont="1" applyAlignment="1">
      <alignment horizontal="center"/>
    </xf>
    <xf numFmtId="0" fontId="1" fillId="2" borderId="4" xfId="2" applyFill="1" applyBorder="1"/>
    <xf numFmtId="0" fontId="2" fillId="0" borderId="0" xfId="2" applyFont="1"/>
    <xf numFmtId="0" fontId="1" fillId="0" borderId="0" xfId="2" quotePrefix="1"/>
    <xf numFmtId="0" fontId="3" fillId="0" borderId="0" xfId="2" applyFont="1" applyAlignment="1">
      <alignment horizontal="center"/>
    </xf>
    <xf numFmtId="0" fontId="1" fillId="0" borderId="4" xfId="2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" fillId="0" borderId="0" xfId="2" applyAlignment="1">
      <alignment horizontal="center" vertical="center"/>
    </xf>
    <xf numFmtId="0" fontId="1" fillId="0" borderId="22" xfId="2" applyBorder="1" applyAlignment="1">
      <alignment horizontal="center"/>
    </xf>
    <xf numFmtId="0" fontId="1" fillId="3" borderId="22" xfId="2" applyFill="1" applyBorder="1" applyAlignment="1">
      <alignment horizontal="center"/>
    </xf>
    <xf numFmtId="0" fontId="1" fillId="0" borderId="23" xfId="2" applyBorder="1" applyAlignment="1">
      <alignment horizontal="center"/>
    </xf>
    <xf numFmtId="0" fontId="1" fillId="0" borderId="8" xfId="2" applyBorder="1"/>
    <xf numFmtId="0" fontId="1" fillId="3" borderId="20" xfId="2" applyFill="1" applyBorder="1" applyAlignment="1">
      <alignment horizontal="center"/>
    </xf>
    <xf numFmtId="0" fontId="1" fillId="0" borderId="0" xfId="2" applyAlignment="1">
      <alignment horizontal="center"/>
    </xf>
    <xf numFmtId="0" fontId="1" fillId="0" borderId="24" xfId="2" applyBorder="1" applyAlignment="1">
      <alignment horizontal="center"/>
    </xf>
    <xf numFmtId="0" fontId="1" fillId="3" borderId="24" xfId="2" applyFill="1" applyBorder="1" applyAlignment="1">
      <alignment horizontal="center"/>
    </xf>
    <xf numFmtId="0" fontId="1" fillId="0" borderId="25" xfId="2" applyBorder="1" applyAlignment="1">
      <alignment horizontal="center"/>
    </xf>
    <xf numFmtId="0" fontId="1" fillId="0" borderId="13" xfId="2" applyBorder="1"/>
    <xf numFmtId="9" fontId="1" fillId="3" borderId="21" xfId="2" applyNumberFormat="1" applyFill="1" applyBorder="1" applyAlignment="1">
      <alignment horizontal="center"/>
    </xf>
    <xf numFmtId="0" fontId="1" fillId="0" borderId="2" xfId="2" applyBorder="1" applyAlignment="1">
      <alignment horizontal="center"/>
    </xf>
    <xf numFmtId="0" fontId="1" fillId="0" borderId="20" xfId="2" applyBorder="1" applyAlignment="1">
      <alignment horizontal="center"/>
    </xf>
    <xf numFmtId="0" fontId="1" fillId="0" borderId="11" xfId="2" applyBorder="1"/>
    <xf numFmtId="0" fontId="1" fillId="0" borderId="28" xfId="2" applyBorder="1" applyAlignment="1">
      <alignment horizontal="center"/>
    </xf>
    <xf numFmtId="0" fontId="5" fillId="0" borderId="11" xfId="2" applyFont="1" applyBorder="1"/>
    <xf numFmtId="0" fontId="5" fillId="0" borderId="28" xfId="2" applyFont="1" applyBorder="1" applyAlignment="1">
      <alignment horizontal="center"/>
    </xf>
    <xf numFmtId="0" fontId="1" fillId="0" borderId="21" xfId="2" applyBorder="1" applyAlignment="1">
      <alignment horizontal="center"/>
    </xf>
    <xf numFmtId="0" fontId="1" fillId="5" borderId="8" xfId="2" applyFill="1" applyBorder="1"/>
    <xf numFmtId="0" fontId="1" fillId="5" borderId="20" xfId="2" applyFill="1" applyBorder="1"/>
    <xf numFmtId="0" fontId="1" fillId="5" borderId="11" xfId="2" applyFill="1" applyBorder="1"/>
    <xf numFmtId="0" fontId="1" fillId="5" borderId="28" xfId="2" applyFill="1" applyBorder="1"/>
    <xf numFmtId="0" fontId="1" fillId="5" borderId="13" xfId="2" applyFill="1" applyBorder="1"/>
    <xf numFmtId="0" fontId="1" fillId="5" borderId="21" xfId="2" applyFill="1" applyBorder="1"/>
    <xf numFmtId="0" fontId="1" fillId="0" borderId="26" xfId="2" applyBorder="1" applyAlignment="1">
      <alignment horizontal="center"/>
    </xf>
    <xf numFmtId="0" fontId="1" fillId="3" borderId="26" xfId="2" applyFill="1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27" xfId="2" applyBorder="1" applyAlignment="1">
      <alignment horizontal="center"/>
    </xf>
  </cellXfs>
  <cellStyles count="3">
    <cellStyle name="Normal" xfId="0" builtinId="0"/>
    <cellStyle name="Normal 2" xfId="2" xr:uid="{C7CC649B-558A-4D1D-BBC7-B6E5A7F0E623}"/>
    <cellStyle name="Porcentaj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POTENCIAS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EJER03!$C$2</c:f>
              <c:strCache>
                <c:ptCount val="1"/>
                <c:pt idx="0">
                  <c:v>CUADRADO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EJER03!$B$3:$B$22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EJER03!$C$3:$C$22</c:f>
              <c:numCache>
                <c:formatCode>0</c:formatCode>
                <c:ptCount val="20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81</c:v>
                </c:pt>
                <c:pt idx="9">
                  <c:v>100</c:v>
                </c:pt>
                <c:pt idx="10">
                  <c:v>121</c:v>
                </c:pt>
                <c:pt idx="11">
                  <c:v>144</c:v>
                </c:pt>
                <c:pt idx="12">
                  <c:v>169</c:v>
                </c:pt>
                <c:pt idx="13">
                  <c:v>196</c:v>
                </c:pt>
                <c:pt idx="14">
                  <c:v>225</c:v>
                </c:pt>
                <c:pt idx="15">
                  <c:v>256</c:v>
                </c:pt>
                <c:pt idx="16">
                  <c:v>289</c:v>
                </c:pt>
                <c:pt idx="17">
                  <c:v>324</c:v>
                </c:pt>
                <c:pt idx="18">
                  <c:v>361</c:v>
                </c:pt>
                <c:pt idx="19">
                  <c:v>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80-4324-A508-46BAD93101D9}"/>
            </c:ext>
          </c:extLst>
        </c:ser>
        <c:ser>
          <c:idx val="1"/>
          <c:order val="1"/>
          <c:tx>
            <c:strRef>
              <c:f>EJER03!$D$2</c:f>
              <c:strCache>
                <c:ptCount val="1"/>
                <c:pt idx="0">
                  <c:v>CUBO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EJER03!$B$3:$B$22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EJER03!$D$3:$D$22</c:f>
              <c:numCache>
                <c:formatCode>0</c:formatCode>
                <c:ptCount val="20"/>
                <c:pt idx="0">
                  <c:v>1</c:v>
                </c:pt>
                <c:pt idx="1">
                  <c:v>8</c:v>
                </c:pt>
                <c:pt idx="2">
                  <c:v>27</c:v>
                </c:pt>
                <c:pt idx="3">
                  <c:v>64</c:v>
                </c:pt>
                <c:pt idx="4">
                  <c:v>125</c:v>
                </c:pt>
                <c:pt idx="5">
                  <c:v>216</c:v>
                </c:pt>
                <c:pt idx="6">
                  <c:v>343</c:v>
                </c:pt>
                <c:pt idx="7">
                  <c:v>512</c:v>
                </c:pt>
                <c:pt idx="8">
                  <c:v>729</c:v>
                </c:pt>
                <c:pt idx="9">
                  <c:v>1000</c:v>
                </c:pt>
                <c:pt idx="10">
                  <c:v>1331</c:v>
                </c:pt>
                <c:pt idx="11">
                  <c:v>1728</c:v>
                </c:pt>
                <c:pt idx="12">
                  <c:v>2197</c:v>
                </c:pt>
                <c:pt idx="13">
                  <c:v>2744</c:v>
                </c:pt>
                <c:pt idx="14">
                  <c:v>3375</c:v>
                </c:pt>
                <c:pt idx="15">
                  <c:v>4096</c:v>
                </c:pt>
                <c:pt idx="16">
                  <c:v>4913</c:v>
                </c:pt>
                <c:pt idx="17">
                  <c:v>5832</c:v>
                </c:pt>
                <c:pt idx="18">
                  <c:v>6859</c:v>
                </c:pt>
                <c:pt idx="19">
                  <c:v>8000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80-4324-A508-46BAD9310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6371832"/>
        <c:axId val="536365600"/>
      </c:scatterChart>
      <c:valAx>
        <c:axId val="536371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36365600"/>
        <c:crosses val="autoZero"/>
        <c:crossBetween val="midCat"/>
      </c:valAx>
      <c:valAx>
        <c:axId val="53636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363718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Raices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EJER03!$E$2</c:f>
              <c:strCache>
                <c:ptCount val="1"/>
                <c:pt idx="0">
                  <c:v>RAIZ CUADRADA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EJER03!$B$3:$B$22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EJER03!$E$3:$E$22</c:f>
              <c:numCache>
                <c:formatCode>0.000</c:formatCode>
                <c:ptCount val="20"/>
                <c:pt idx="0">
                  <c:v>1</c:v>
                </c:pt>
                <c:pt idx="1">
                  <c:v>1.4142135623730951</c:v>
                </c:pt>
                <c:pt idx="2">
                  <c:v>1.7320508075688772</c:v>
                </c:pt>
                <c:pt idx="3">
                  <c:v>2</c:v>
                </c:pt>
                <c:pt idx="4">
                  <c:v>2.2360679774997898</c:v>
                </c:pt>
                <c:pt idx="5">
                  <c:v>2.4494897427831779</c:v>
                </c:pt>
                <c:pt idx="6">
                  <c:v>2.6457513110645907</c:v>
                </c:pt>
                <c:pt idx="7">
                  <c:v>2.8284271247461903</c:v>
                </c:pt>
                <c:pt idx="8">
                  <c:v>3</c:v>
                </c:pt>
                <c:pt idx="9">
                  <c:v>3.1622776601683795</c:v>
                </c:pt>
                <c:pt idx="10">
                  <c:v>3.3166247903553998</c:v>
                </c:pt>
                <c:pt idx="11">
                  <c:v>3.4641016151377544</c:v>
                </c:pt>
                <c:pt idx="12">
                  <c:v>3.6055512754639891</c:v>
                </c:pt>
                <c:pt idx="13">
                  <c:v>3.7416573867739413</c:v>
                </c:pt>
                <c:pt idx="14">
                  <c:v>3.872983346207417</c:v>
                </c:pt>
                <c:pt idx="15">
                  <c:v>4</c:v>
                </c:pt>
                <c:pt idx="16">
                  <c:v>4.1231056256176606</c:v>
                </c:pt>
                <c:pt idx="17">
                  <c:v>4.2426406871192848</c:v>
                </c:pt>
                <c:pt idx="18">
                  <c:v>4.358898943540674</c:v>
                </c:pt>
                <c:pt idx="19">
                  <c:v>4.4721359549995796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3E-4C6E-9CD5-0A2BF54C07E9}"/>
            </c:ext>
          </c:extLst>
        </c:ser>
        <c:ser>
          <c:idx val="1"/>
          <c:order val="1"/>
          <c:tx>
            <c:strRef>
              <c:f>EJER03!$F$2</c:f>
              <c:strCache>
                <c:ptCount val="1"/>
                <c:pt idx="0">
                  <c:v>RAIZ CÚBICA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EJER03!$B$3:$B$22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EJER03!$F$3:$F$22</c:f>
              <c:numCache>
                <c:formatCode>0.000</c:formatCode>
                <c:ptCount val="20"/>
                <c:pt idx="0">
                  <c:v>1</c:v>
                </c:pt>
                <c:pt idx="1">
                  <c:v>1.2599210498948732</c:v>
                </c:pt>
                <c:pt idx="2">
                  <c:v>1.4422495703074083</c:v>
                </c:pt>
                <c:pt idx="3">
                  <c:v>1.5874010519681994</c:v>
                </c:pt>
                <c:pt idx="4">
                  <c:v>1.7099759466766968</c:v>
                </c:pt>
                <c:pt idx="5">
                  <c:v>1.8171205928321397</c:v>
                </c:pt>
                <c:pt idx="6">
                  <c:v>1.9129311827723889</c:v>
                </c:pt>
                <c:pt idx="7">
                  <c:v>1.9999999999999998</c:v>
                </c:pt>
                <c:pt idx="8">
                  <c:v>2.0800838230519041</c:v>
                </c:pt>
                <c:pt idx="9">
                  <c:v>2.1544346900318838</c:v>
                </c:pt>
                <c:pt idx="10">
                  <c:v>2.2239800905693157</c:v>
                </c:pt>
                <c:pt idx="11">
                  <c:v>2.2894284851066637</c:v>
                </c:pt>
                <c:pt idx="12">
                  <c:v>2.3513346877207573</c:v>
                </c:pt>
                <c:pt idx="13">
                  <c:v>2.4101422641752297</c:v>
                </c:pt>
                <c:pt idx="14">
                  <c:v>2.4662120743304703</c:v>
                </c:pt>
                <c:pt idx="15">
                  <c:v>2.5198420997897459</c:v>
                </c:pt>
                <c:pt idx="16">
                  <c:v>2.5712815906582351</c:v>
                </c:pt>
                <c:pt idx="17">
                  <c:v>2.6207413942088964</c:v>
                </c:pt>
                <c:pt idx="18">
                  <c:v>2.6684016487219444</c:v>
                </c:pt>
                <c:pt idx="19">
                  <c:v>2.7144176165949063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E3E-4C6E-9CD5-0A2BF54C0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3111656"/>
        <c:axId val="593111984"/>
      </c:scatterChart>
      <c:valAx>
        <c:axId val="593111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93111984"/>
        <c:crosses val="autoZero"/>
        <c:crossBetween val="midCat"/>
      </c:valAx>
      <c:valAx>
        <c:axId val="59311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931116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EJER04!$D$4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025-4C5E-8BF8-F5727D9191A6}"/>
              </c:ext>
            </c:extLst>
          </c:dPt>
          <c:dPt>
            <c:idx val="1"/>
            <c:bubble3D val="0"/>
            <c:explosion val="18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025-4C5E-8BF8-F5727D9191A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025-4C5E-8BF8-F5727D9191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EJER04!$A$5:$A$7</c:f>
              <c:strCache>
                <c:ptCount val="3"/>
                <c:pt idx="0">
                  <c:v>Gaseosa Chica</c:v>
                </c:pt>
                <c:pt idx="1">
                  <c:v>Gaseosa Mediana</c:v>
                </c:pt>
                <c:pt idx="2">
                  <c:v>Gaseosa Familiar</c:v>
                </c:pt>
              </c:strCache>
            </c:strRef>
          </c:cat>
          <c:val>
            <c:numRef>
              <c:f>EJER04!$D$5:$D$7</c:f>
              <c:numCache>
                <c:formatCode>General</c:formatCode>
                <c:ptCount val="3"/>
                <c:pt idx="0">
                  <c:v>220234</c:v>
                </c:pt>
                <c:pt idx="1">
                  <c:v>220440</c:v>
                </c:pt>
                <c:pt idx="2">
                  <c:v>438945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025-4C5E-8BF8-F5727D919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EJER08!$F$2</c:f>
              <c:strCache>
                <c:ptCount val="1"/>
                <c:pt idx="0">
                  <c:v>Porcentaje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EJER08!$B$3:$B$7</c:f>
              <c:strCache>
                <c:ptCount val="5"/>
                <c:pt idx="0">
                  <c:v>Radio AM/FM</c:v>
                </c:pt>
                <c:pt idx="1">
                  <c:v>Televisor 30"</c:v>
                </c:pt>
                <c:pt idx="2">
                  <c:v>Equipo Audio</c:v>
                </c:pt>
                <c:pt idx="3">
                  <c:v>Equipo VHS</c:v>
                </c:pt>
                <c:pt idx="4">
                  <c:v>Computadora</c:v>
                </c:pt>
              </c:strCache>
            </c:strRef>
          </c:cat>
          <c:val>
            <c:numRef>
              <c:f>EJER08!$F$3:$F$7</c:f>
              <c:numCache>
                <c:formatCode>0.0%</c:formatCode>
                <c:ptCount val="5"/>
                <c:pt idx="0">
                  <c:v>0.20320218883793986</c:v>
                </c:pt>
                <c:pt idx="1">
                  <c:v>0.20748359638233729</c:v>
                </c:pt>
                <c:pt idx="2">
                  <c:v>0.21158766751957034</c:v>
                </c:pt>
                <c:pt idx="3">
                  <c:v>0.1862032275226104</c:v>
                </c:pt>
                <c:pt idx="4">
                  <c:v>0.19152331973754211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B8-4A20-9A5D-947903BA8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245919</xdr:colOff>
      <xdr:row>1</xdr:row>
      <xdr:rowOff>6927</xdr:rowOff>
    </xdr:from>
    <xdr:to>
      <xdr:col>12</xdr:col>
      <xdr:colOff>79664</xdr:colOff>
      <xdr:row>17</xdr:row>
      <xdr:rowOff>90054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2689C69-A166-4A3C-A464-F86E1DD98D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245919</xdr:colOff>
      <xdr:row>17</xdr:row>
      <xdr:rowOff>159327</xdr:rowOff>
    </xdr:from>
    <xdr:to>
      <xdr:col>12</xdr:col>
      <xdr:colOff>79664</xdr:colOff>
      <xdr:row>34</xdr:row>
      <xdr:rowOff>69273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738D6E2-7072-413B-B870-005F04B881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767862</xdr:colOff>
      <xdr:row>2</xdr:row>
      <xdr:rowOff>52754</xdr:rowOff>
    </xdr:from>
    <xdr:to>
      <xdr:col>10</xdr:col>
      <xdr:colOff>410308</xdr:colOff>
      <xdr:row>16</xdr:row>
      <xdr:rowOff>49822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EA01AD7-D124-41EE-8645-3194F11B14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129268</xdr:colOff>
      <xdr:row>10</xdr:row>
      <xdr:rowOff>57149</xdr:rowOff>
    </xdr:from>
    <xdr:to>
      <xdr:col>7</xdr:col>
      <xdr:colOff>61232</xdr:colOff>
      <xdr:row>27</xdr:row>
      <xdr:rowOff>24492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033291C-AC9B-47E4-8F17-23826C9EC0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zoomScale="110" zoomScaleNormal="110" workbookViewId="0">
      <selection activeCell="D5" sqref="D5"/>
    </sheetView>
  </sheetViews>
  <sheetFormatPr baseColWidth="10" defaultRowHeight="12.75" x14ac:dyDescent="0.2"/>
  <cols>
    <col min="1" max="1" width="11.5703125" style="34"/>
  </cols>
  <sheetData>
    <row r="1" spans="1:4" x14ac:dyDescent="0.2">
      <c r="A1" s="34">
        <v>0</v>
      </c>
      <c r="B1" s="52" t="s">
        <v>111</v>
      </c>
      <c r="C1" s="53">
        <f>SUM(A1:A20)</f>
        <v>10945</v>
      </c>
    </row>
    <row r="2" spans="1:4" x14ac:dyDescent="0.2">
      <c r="A2" s="34">
        <v>1</v>
      </c>
    </row>
    <row r="3" spans="1:4" x14ac:dyDescent="0.2">
      <c r="A3" s="34">
        <f>A2+A1</f>
        <v>1</v>
      </c>
    </row>
    <row r="4" spans="1:4" x14ac:dyDescent="0.2">
      <c r="A4" s="34">
        <f>A3+A2</f>
        <v>2</v>
      </c>
    </row>
    <row r="5" spans="1:4" x14ac:dyDescent="0.2">
      <c r="A5" s="34">
        <f>A4+A3</f>
        <v>3</v>
      </c>
      <c r="D5" s="51" t="s">
        <v>115</v>
      </c>
    </row>
    <row r="6" spans="1:4" x14ac:dyDescent="0.2">
      <c r="A6" s="34">
        <f>A5+A4</f>
        <v>5</v>
      </c>
      <c r="D6" s="51" t="s">
        <v>116</v>
      </c>
    </row>
    <row r="7" spans="1:4" x14ac:dyDescent="0.2">
      <c r="A7" s="34">
        <f>A6+A5</f>
        <v>8</v>
      </c>
      <c r="D7" s="51" t="s">
        <v>117</v>
      </c>
    </row>
    <row r="8" spans="1:4" x14ac:dyDescent="0.2">
      <c r="A8" s="34">
        <f t="shared" ref="A8:A20" si="0">A7+A6</f>
        <v>13</v>
      </c>
      <c r="D8" s="51" t="s">
        <v>118</v>
      </c>
    </row>
    <row r="9" spans="1:4" x14ac:dyDescent="0.2">
      <c r="A9" s="34">
        <f t="shared" si="0"/>
        <v>21</v>
      </c>
    </row>
    <row r="10" spans="1:4" x14ac:dyDescent="0.2">
      <c r="A10" s="34">
        <f t="shared" si="0"/>
        <v>34</v>
      </c>
    </row>
    <row r="11" spans="1:4" x14ac:dyDescent="0.2">
      <c r="A11" s="34">
        <f t="shared" si="0"/>
        <v>55</v>
      </c>
    </row>
    <row r="12" spans="1:4" x14ac:dyDescent="0.2">
      <c r="A12" s="34">
        <f t="shared" si="0"/>
        <v>89</v>
      </c>
    </row>
    <row r="13" spans="1:4" x14ac:dyDescent="0.2">
      <c r="A13" s="34">
        <f t="shared" si="0"/>
        <v>144</v>
      </c>
    </row>
    <row r="14" spans="1:4" x14ac:dyDescent="0.2">
      <c r="A14" s="34">
        <f t="shared" si="0"/>
        <v>233</v>
      </c>
    </row>
    <row r="15" spans="1:4" x14ac:dyDescent="0.2">
      <c r="A15" s="34">
        <f t="shared" si="0"/>
        <v>377</v>
      </c>
    </row>
    <row r="16" spans="1:4" x14ac:dyDescent="0.2">
      <c r="A16" s="34">
        <f t="shared" si="0"/>
        <v>610</v>
      </c>
    </row>
    <row r="17" spans="1:1" x14ac:dyDescent="0.2">
      <c r="A17" s="34">
        <f t="shared" si="0"/>
        <v>987</v>
      </c>
    </row>
    <row r="18" spans="1:1" x14ac:dyDescent="0.2">
      <c r="A18" s="34">
        <f t="shared" si="0"/>
        <v>1597</v>
      </c>
    </row>
    <row r="19" spans="1:1" x14ac:dyDescent="0.2">
      <c r="A19" s="34">
        <f t="shared" si="0"/>
        <v>2584</v>
      </c>
    </row>
    <row r="20" spans="1:1" x14ac:dyDescent="0.2">
      <c r="A20" s="34">
        <f t="shared" si="0"/>
        <v>4181</v>
      </c>
    </row>
  </sheetData>
  <phoneticPr fontId="0" type="noConversion"/>
  <pageMargins left="0.75" right="0.75" top="1" bottom="1" header="0" footer="0"/>
  <pageSetup paperSize="9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H6"/>
  <sheetViews>
    <sheetView zoomScale="130" zoomScaleNormal="130" workbookViewId="0">
      <selection activeCell="J7" sqref="J7"/>
    </sheetView>
  </sheetViews>
  <sheetFormatPr baseColWidth="10" defaultRowHeight="12.75" x14ac:dyDescent="0.2"/>
  <cols>
    <col min="2" max="2" width="15.7109375" bestFit="1" customWidth="1"/>
    <col min="8" max="8" width="12.85546875" customWidth="1"/>
  </cols>
  <sheetData>
    <row r="2" spans="2:8" x14ac:dyDescent="0.2">
      <c r="B2" s="95" t="s">
        <v>23</v>
      </c>
      <c r="C2" s="4" t="s">
        <v>24</v>
      </c>
      <c r="D2" s="4" t="s">
        <v>25</v>
      </c>
      <c r="E2" s="4" t="s">
        <v>28</v>
      </c>
      <c r="F2" s="4" t="s">
        <v>69</v>
      </c>
      <c r="G2" s="4" t="s">
        <v>70</v>
      </c>
      <c r="H2" s="4" t="s">
        <v>71</v>
      </c>
    </row>
    <row r="3" spans="2:8" x14ac:dyDescent="0.2">
      <c r="B3" s="96" t="s">
        <v>27</v>
      </c>
      <c r="C3" s="1">
        <v>14750</v>
      </c>
      <c r="D3" s="93">
        <v>6.0999999999999999E-2</v>
      </c>
      <c r="E3" s="98">
        <f>C3*(1+$D3)</f>
        <v>15649.75</v>
      </c>
      <c r="F3" s="98">
        <f>E3*(1+$D3)</f>
        <v>16604.384749999997</v>
      </c>
      <c r="G3" s="98">
        <f t="shared" ref="G3:H3" si="0">F3*(1+$D3)</f>
        <v>17617.252219749997</v>
      </c>
      <c r="H3" s="98">
        <f t="shared" si="0"/>
        <v>18691.904605154745</v>
      </c>
    </row>
    <row r="4" spans="2:8" x14ac:dyDescent="0.2">
      <c r="B4" s="96" t="s">
        <v>80</v>
      </c>
      <c r="C4" s="2">
        <v>12080</v>
      </c>
      <c r="D4" s="94">
        <v>5.2999999999999999E-2</v>
      </c>
      <c r="E4" s="99">
        <f t="shared" ref="E4:E5" si="1">C4*(1+$D4)</f>
        <v>12720.24</v>
      </c>
      <c r="F4" s="99">
        <f>E4*(1+$D4)</f>
        <v>13394.412719999998</v>
      </c>
      <c r="G4" s="99">
        <f t="shared" ref="G4:H4" si="2">F4*(1+$D4)</f>
        <v>14104.316594159998</v>
      </c>
      <c r="H4" s="99">
        <f t="shared" si="2"/>
        <v>14851.845373650478</v>
      </c>
    </row>
    <row r="5" spans="2:8" x14ac:dyDescent="0.2">
      <c r="B5" s="97" t="s">
        <v>87</v>
      </c>
      <c r="C5" s="2">
        <v>17590</v>
      </c>
      <c r="D5" s="94">
        <v>5.8000000000000003E-2</v>
      </c>
      <c r="E5" s="99">
        <f t="shared" si="1"/>
        <v>18610.22</v>
      </c>
      <c r="F5" s="99">
        <f t="shared" ref="F5:H5" si="3">E5*(1+$D5)</f>
        <v>19689.612760000004</v>
      </c>
      <c r="G5" s="99">
        <f t="shared" si="3"/>
        <v>20831.610300080003</v>
      </c>
      <c r="H5" s="99">
        <f t="shared" si="3"/>
        <v>22039.843697484645</v>
      </c>
    </row>
    <row r="6" spans="2:8" x14ac:dyDescent="0.2">
      <c r="B6" s="5" t="s">
        <v>11</v>
      </c>
      <c r="C6" s="7" t="s">
        <v>30</v>
      </c>
      <c r="D6" s="8"/>
      <c r="E6" s="100">
        <f>SUM(E3:E5)</f>
        <v>46980.21</v>
      </c>
      <c r="F6" s="100">
        <f t="shared" ref="F6:H6" si="4">SUM(F3:F5)</f>
        <v>49688.410230000001</v>
      </c>
      <c r="G6" s="100">
        <f t="shared" si="4"/>
        <v>52553.179113990001</v>
      </c>
      <c r="H6" s="100">
        <f t="shared" si="4"/>
        <v>55583.593676289864</v>
      </c>
    </row>
  </sheetData>
  <phoneticPr fontId="0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H20"/>
  <sheetViews>
    <sheetView zoomScale="110" zoomScaleNormal="110" workbookViewId="0">
      <selection activeCell="H7" sqref="H7"/>
    </sheetView>
  </sheetViews>
  <sheetFormatPr baseColWidth="10" defaultRowHeight="12.75" x14ac:dyDescent="0.2"/>
  <cols>
    <col min="1" max="1" width="13.140625" customWidth="1"/>
    <col min="2" max="2" width="12.7109375" customWidth="1"/>
    <col min="4" max="4" width="12.85546875" customWidth="1"/>
    <col min="5" max="5" width="11.5703125" customWidth="1"/>
    <col min="7" max="8" width="20.140625" bestFit="1" customWidth="1"/>
  </cols>
  <sheetData>
    <row r="2" spans="1:8" x14ac:dyDescent="0.2">
      <c r="A2" t="s">
        <v>79</v>
      </c>
    </row>
    <row r="3" spans="1:8" ht="13.5" thickBot="1" x14ac:dyDescent="0.25"/>
    <row r="4" spans="1:8" x14ac:dyDescent="0.2">
      <c r="A4" s="14"/>
      <c r="B4" s="15"/>
      <c r="C4" s="15"/>
      <c r="D4" s="15"/>
      <c r="E4" s="16"/>
    </row>
    <row r="5" spans="1:8" x14ac:dyDescent="0.2">
      <c r="A5" s="17"/>
      <c r="B5" s="23" t="s">
        <v>72</v>
      </c>
      <c r="C5" s="18"/>
      <c r="D5" s="18"/>
      <c r="E5" s="19"/>
    </row>
    <row r="6" spans="1:8" x14ac:dyDescent="0.2">
      <c r="A6" s="17"/>
      <c r="B6" s="18"/>
      <c r="C6" s="18"/>
      <c r="D6" s="18"/>
      <c r="E6" s="19"/>
    </row>
    <row r="7" spans="1:8" ht="13.5" thickBot="1" x14ac:dyDescent="0.25">
      <c r="A7" s="17"/>
      <c r="B7" s="18"/>
      <c r="C7" s="18"/>
      <c r="D7" s="18"/>
      <c r="E7" s="19"/>
    </row>
    <row r="8" spans="1:8" x14ac:dyDescent="0.2">
      <c r="A8" s="26" t="s">
        <v>73</v>
      </c>
      <c r="B8" s="27"/>
      <c r="C8" s="28" t="s">
        <v>74</v>
      </c>
      <c r="D8" s="28" t="s">
        <v>76</v>
      </c>
      <c r="E8" s="29" t="s">
        <v>75</v>
      </c>
    </row>
    <row r="9" spans="1:8" ht="13.5" thickBot="1" x14ac:dyDescent="0.25">
      <c r="A9" s="20"/>
      <c r="B9" s="21"/>
      <c r="C9" s="24"/>
      <c r="D9" s="24"/>
      <c r="E9" s="22"/>
    </row>
    <row r="10" spans="1:8" x14ac:dyDescent="0.2">
      <c r="A10" s="17" t="s">
        <v>81</v>
      </c>
      <c r="B10" s="18"/>
      <c r="C10" s="101">
        <v>8</v>
      </c>
      <c r="D10" s="105">
        <f>C10*E10</f>
        <v>40</v>
      </c>
      <c r="E10" s="25">
        <v>5</v>
      </c>
    </row>
    <row r="11" spans="1:8" x14ac:dyDescent="0.2">
      <c r="A11" s="17" t="s">
        <v>82</v>
      </c>
      <c r="B11" s="18"/>
      <c r="C11" s="102">
        <v>12.5</v>
      </c>
      <c r="D11" s="106">
        <f t="shared" ref="D11:D15" si="0">C11*E11</f>
        <v>62.5</v>
      </c>
      <c r="E11" s="25">
        <v>5</v>
      </c>
    </row>
    <row r="12" spans="1:8" x14ac:dyDescent="0.2">
      <c r="A12" s="17" t="s">
        <v>83</v>
      </c>
      <c r="B12" s="18"/>
      <c r="C12" s="103">
        <v>11</v>
      </c>
      <c r="D12" s="106">
        <f t="shared" si="0"/>
        <v>33</v>
      </c>
      <c r="E12" s="25">
        <v>3</v>
      </c>
    </row>
    <row r="13" spans="1:8" x14ac:dyDescent="0.2">
      <c r="A13" s="17" t="s">
        <v>84</v>
      </c>
      <c r="B13" s="18"/>
      <c r="C13" s="103">
        <v>8.5</v>
      </c>
      <c r="D13" s="106">
        <f t="shared" si="0"/>
        <v>25.5</v>
      </c>
      <c r="E13" s="25">
        <v>3</v>
      </c>
    </row>
    <row r="14" spans="1:8" x14ac:dyDescent="0.2">
      <c r="A14" s="17" t="s">
        <v>85</v>
      </c>
      <c r="B14" s="18"/>
      <c r="C14" s="103">
        <v>16</v>
      </c>
      <c r="D14" s="106">
        <f t="shared" si="0"/>
        <v>48</v>
      </c>
      <c r="E14" s="25">
        <v>3</v>
      </c>
    </row>
    <row r="15" spans="1:8" ht="13.5" thickBot="1" x14ac:dyDescent="0.25">
      <c r="A15" s="17" t="s">
        <v>86</v>
      </c>
      <c r="B15" s="18"/>
      <c r="C15" s="104">
        <v>18</v>
      </c>
      <c r="D15" s="106">
        <f t="shared" si="0"/>
        <v>72</v>
      </c>
      <c r="E15" s="25">
        <v>4</v>
      </c>
    </row>
    <row r="16" spans="1:8" ht="13.5" thickBot="1" x14ac:dyDescent="0.25">
      <c r="A16" s="31"/>
      <c r="B16" s="32"/>
      <c r="C16" s="32" t="s">
        <v>78</v>
      </c>
      <c r="D16" s="107">
        <f>SUM(D10:D15)</f>
        <v>281</v>
      </c>
      <c r="E16" s="108">
        <f>SUM(E10:E15)</f>
        <v>23</v>
      </c>
      <c r="G16" s="51" t="s">
        <v>124</v>
      </c>
      <c r="H16" s="51" t="s">
        <v>125</v>
      </c>
    </row>
    <row r="17" spans="1:8" ht="13.5" thickBot="1" x14ac:dyDescent="0.25">
      <c r="A17" s="31" t="s">
        <v>77</v>
      </c>
      <c r="B17" s="32"/>
      <c r="C17" s="32"/>
      <c r="D17" s="32"/>
      <c r="E17" s="109">
        <f>D16/E16</f>
        <v>12.217391304347826</v>
      </c>
      <c r="F17">
        <f>SUMPRODUCT(C10:C15,E10:E15)/SUM(E10:E15)</f>
        <v>12.217391304347826</v>
      </c>
      <c r="G17" s="111">
        <f>ROUND(E17,2)</f>
        <v>12.22</v>
      </c>
      <c r="H17" s="111">
        <f>TRUNC(E17,2)</f>
        <v>12.21</v>
      </c>
    </row>
    <row r="18" spans="1:8" ht="13.5" thickBot="1" x14ac:dyDescent="0.25">
      <c r="A18" s="30" t="s">
        <v>90</v>
      </c>
      <c r="B18" s="21"/>
      <c r="C18" s="21"/>
      <c r="D18" s="21"/>
      <c r="E18" s="33"/>
    </row>
    <row r="20" spans="1:8" x14ac:dyDescent="0.2">
      <c r="G20" s="110">
        <f>E17+0.0000001</f>
        <v>12.217391404347826</v>
      </c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854DE-1468-4D01-B505-E4A6FEC3DF45}">
  <dimension ref="A1:P244"/>
  <sheetViews>
    <sheetView zoomScale="110" zoomScaleNormal="110" workbookViewId="0"/>
  </sheetViews>
  <sheetFormatPr baseColWidth="10" defaultRowHeight="12.75" x14ac:dyDescent="0.2"/>
  <cols>
    <col min="1" max="1" width="3.85546875" style="128" bestFit="1" customWidth="1"/>
    <col min="2" max="2" width="9.5703125" style="128" bestFit="1" customWidth="1"/>
    <col min="3" max="3" width="9" style="128" bestFit="1" customWidth="1"/>
    <col min="4" max="4" width="8.5703125" style="128" bestFit="1" customWidth="1"/>
    <col min="5" max="5" width="6.140625" style="128" bestFit="1" customWidth="1"/>
    <col min="6" max="6" width="7.42578125" style="128" bestFit="1" customWidth="1"/>
    <col min="7" max="7" width="12" style="128" customWidth="1"/>
    <col min="8" max="8" width="10.140625" style="128" customWidth="1"/>
    <col min="9" max="9" width="3" style="114" customWidth="1"/>
    <col min="10" max="10" width="72.85546875" style="114" bestFit="1" customWidth="1"/>
    <col min="11" max="12" width="11.42578125" style="114"/>
    <col min="13" max="13" width="11.42578125" style="128"/>
    <col min="14" max="16384" width="11.42578125" style="114"/>
  </cols>
  <sheetData>
    <row r="1" spans="1:13" ht="65.25" customHeight="1" thickBot="1" x14ac:dyDescent="0.25">
      <c r="A1" s="120" t="s">
        <v>91</v>
      </c>
      <c r="B1" s="120" t="s">
        <v>92</v>
      </c>
      <c r="C1" s="120" t="s">
        <v>93</v>
      </c>
      <c r="D1" s="120" t="s">
        <v>94</v>
      </c>
      <c r="E1" s="120" t="s">
        <v>98</v>
      </c>
      <c r="F1" s="120" t="s">
        <v>95</v>
      </c>
      <c r="G1" s="120" t="s">
        <v>96</v>
      </c>
      <c r="H1" s="120" t="s">
        <v>97</v>
      </c>
      <c r="I1" s="121"/>
      <c r="M1" s="122" t="s">
        <v>128</v>
      </c>
    </row>
    <row r="2" spans="1:13" x14ac:dyDescent="0.2">
      <c r="A2" s="123">
        <v>1</v>
      </c>
      <c r="B2" s="124">
        <v>48</v>
      </c>
      <c r="C2" s="124">
        <v>1</v>
      </c>
      <c r="D2" s="125">
        <f>IF(B2&lt;=40,B2,40)</f>
        <v>40</v>
      </c>
      <c r="E2" s="125">
        <f>B2-D2</f>
        <v>8</v>
      </c>
      <c r="F2" s="125">
        <f>(D2*$K$2+E2*$K$2*(1+$K$3))*C2</f>
        <v>520</v>
      </c>
      <c r="G2" s="125">
        <f>IF(C2&gt;AVERAGE($C:$C),1,0)</f>
        <v>0</v>
      </c>
      <c r="H2" s="125">
        <f t="shared" ref="H2:H65" si="0">IF(F2&gt;$K$18,1,0)</f>
        <v>0</v>
      </c>
      <c r="J2" s="126" t="s">
        <v>100</v>
      </c>
      <c r="K2" s="127">
        <v>10</v>
      </c>
      <c r="M2" s="128">
        <f>E2*$K$2*(1+$K$3)*C2</f>
        <v>120</v>
      </c>
    </row>
    <row r="3" spans="1:13" ht="13.5" thickBot="1" x14ac:dyDescent="0.25">
      <c r="A3" s="129">
        <v>2</v>
      </c>
      <c r="B3" s="130">
        <v>36</v>
      </c>
      <c r="C3" s="130">
        <v>1.1000000000000001</v>
      </c>
      <c r="D3" s="131">
        <f>IF(B3&lt;=40,B3,40)</f>
        <v>36</v>
      </c>
      <c r="E3" s="131">
        <f t="shared" ref="E3:E7" si="1">B3-D3</f>
        <v>0</v>
      </c>
      <c r="F3" s="131">
        <f t="shared" ref="F3:F66" si="2">(D3*$K$2+E3*$K$2*(1+$K$3))*C3</f>
        <v>396.00000000000006</v>
      </c>
      <c r="G3" s="131">
        <f t="shared" ref="G3:G7" si="3">IF(C3&gt;AVERAGE($C:$C),1,0)</f>
        <v>1</v>
      </c>
      <c r="H3" s="131">
        <f t="shared" si="0"/>
        <v>0</v>
      </c>
      <c r="J3" s="132" t="s">
        <v>99</v>
      </c>
      <c r="K3" s="133">
        <v>0.5</v>
      </c>
      <c r="M3" s="128">
        <f t="shared" ref="M3:M66" si="4">E3*$K$2*(1+$K$3)*C3</f>
        <v>0</v>
      </c>
    </row>
    <row r="4" spans="1:13" x14ac:dyDescent="0.2">
      <c r="A4" s="129">
        <v>3</v>
      </c>
      <c r="B4" s="130">
        <v>70</v>
      </c>
      <c r="C4" s="130">
        <v>1.2</v>
      </c>
      <c r="D4" s="134">
        <f t="shared" ref="D4:D67" si="5">IF(B4&lt;=40,B4,40)</f>
        <v>40</v>
      </c>
      <c r="E4" s="131">
        <f t="shared" si="1"/>
        <v>30</v>
      </c>
      <c r="F4" s="131">
        <f t="shared" si="2"/>
        <v>1020</v>
      </c>
      <c r="G4" s="131">
        <f t="shared" si="3"/>
        <v>1</v>
      </c>
      <c r="H4" s="131">
        <f t="shared" si="0"/>
        <v>1</v>
      </c>
      <c r="J4" s="126" t="s">
        <v>101</v>
      </c>
      <c r="K4" s="135">
        <f>AVERAGE(B:B)</f>
        <v>53.25</v>
      </c>
      <c r="M4" s="128">
        <f t="shared" si="4"/>
        <v>540</v>
      </c>
    </row>
    <row r="5" spans="1:13" x14ac:dyDescent="0.2">
      <c r="A5" s="129">
        <v>4</v>
      </c>
      <c r="B5" s="130">
        <v>15</v>
      </c>
      <c r="C5" s="130">
        <v>0.9</v>
      </c>
      <c r="D5" s="134">
        <f t="shared" si="5"/>
        <v>15</v>
      </c>
      <c r="E5" s="131">
        <f t="shared" si="1"/>
        <v>0</v>
      </c>
      <c r="F5" s="131">
        <f t="shared" si="2"/>
        <v>135</v>
      </c>
      <c r="G5" s="131">
        <f t="shared" si="3"/>
        <v>0</v>
      </c>
      <c r="H5" s="131">
        <f t="shared" si="0"/>
        <v>0</v>
      </c>
      <c r="J5" s="136" t="s">
        <v>102</v>
      </c>
      <c r="K5" s="137">
        <f>SUM(B:B)</f>
        <v>5325</v>
      </c>
      <c r="M5" s="128">
        <f t="shared" si="4"/>
        <v>0</v>
      </c>
    </row>
    <row r="6" spans="1:13" x14ac:dyDescent="0.2">
      <c r="A6" s="129">
        <v>5</v>
      </c>
      <c r="B6" s="130">
        <v>41</v>
      </c>
      <c r="C6" s="130">
        <v>1.1000000000000001</v>
      </c>
      <c r="D6" s="134">
        <f t="shared" si="5"/>
        <v>40</v>
      </c>
      <c r="E6" s="131">
        <f t="shared" si="1"/>
        <v>1</v>
      </c>
      <c r="F6" s="131">
        <f t="shared" si="2"/>
        <v>456.50000000000006</v>
      </c>
      <c r="G6" s="131">
        <f t="shared" si="3"/>
        <v>1</v>
      </c>
      <c r="H6" s="131">
        <f t="shared" si="0"/>
        <v>0</v>
      </c>
      <c r="J6" s="138" t="s">
        <v>103</v>
      </c>
      <c r="K6" s="139">
        <f>SUM(M:M)</f>
        <v>24639</v>
      </c>
      <c r="L6" s="128">
        <f>SUM(E:E)*K2*(1+K3)*AVERAGE(C:C)</f>
        <v>24486.000000000007</v>
      </c>
      <c r="M6" s="128">
        <f t="shared" si="4"/>
        <v>16.5</v>
      </c>
    </row>
    <row r="7" spans="1:13" x14ac:dyDescent="0.2">
      <c r="A7" s="129">
        <v>6</v>
      </c>
      <c r="B7" s="130">
        <v>80</v>
      </c>
      <c r="C7" s="130">
        <v>1.2</v>
      </c>
      <c r="D7" s="134">
        <f t="shared" si="5"/>
        <v>40</v>
      </c>
      <c r="E7" s="131">
        <f t="shared" si="1"/>
        <v>40</v>
      </c>
      <c r="F7" s="131">
        <f t="shared" si="2"/>
        <v>1200</v>
      </c>
      <c r="G7" s="131">
        <f t="shared" si="3"/>
        <v>1</v>
      </c>
      <c r="H7" s="131">
        <f t="shared" si="0"/>
        <v>1</v>
      </c>
      <c r="J7" s="136" t="s">
        <v>109</v>
      </c>
      <c r="K7" s="137">
        <f>COUNTIF(E:E,"&gt;0")</f>
        <v>73</v>
      </c>
      <c r="M7" s="128">
        <f t="shared" si="4"/>
        <v>720</v>
      </c>
    </row>
    <row r="8" spans="1:13" ht="13.5" thickBot="1" x14ac:dyDescent="0.25">
      <c r="A8" s="129">
        <v>7</v>
      </c>
      <c r="B8" s="130">
        <v>45</v>
      </c>
      <c r="C8" s="130">
        <v>1</v>
      </c>
      <c r="D8" s="134">
        <f t="shared" si="5"/>
        <v>40</v>
      </c>
      <c r="E8" s="131">
        <f t="shared" ref="E8:E71" si="6">IF(B8&lt;=40,0,B8-40)</f>
        <v>5</v>
      </c>
      <c r="F8" s="131">
        <f t="shared" si="2"/>
        <v>475</v>
      </c>
      <c r="G8" s="131">
        <f>IF(C8&gt;AVERAGE(C:C),1,0)</f>
        <v>0</v>
      </c>
      <c r="H8" s="131">
        <f t="shared" si="0"/>
        <v>0</v>
      </c>
      <c r="J8" s="132" t="s">
        <v>104</v>
      </c>
      <c r="K8" s="140">
        <f>AVERAGEIF(E:E,"&gt;0",E:E)</f>
        <v>21.095890410958905</v>
      </c>
      <c r="M8" s="128">
        <f t="shared" si="4"/>
        <v>75</v>
      </c>
    </row>
    <row r="9" spans="1:13" x14ac:dyDescent="0.2">
      <c r="A9" s="129">
        <v>8</v>
      </c>
      <c r="B9" s="130">
        <v>30</v>
      </c>
      <c r="C9" s="130">
        <v>1.2</v>
      </c>
      <c r="D9" s="134">
        <f t="shared" si="5"/>
        <v>30</v>
      </c>
      <c r="E9" s="131">
        <f t="shared" si="6"/>
        <v>0</v>
      </c>
      <c r="F9" s="131">
        <f t="shared" si="2"/>
        <v>360</v>
      </c>
      <c r="G9" s="131">
        <f t="shared" ref="G9:G72" si="7">IF(C9&gt;AVERAGE(C:C),1,0)</f>
        <v>1</v>
      </c>
      <c r="H9" s="131">
        <f t="shared" si="0"/>
        <v>0</v>
      </c>
      <c r="J9" s="141" t="s">
        <v>129</v>
      </c>
      <c r="K9" s="142">
        <f>SUMIF(C:C,"&gt;1",B:B)</f>
        <v>2987</v>
      </c>
      <c r="M9" s="128">
        <f t="shared" si="4"/>
        <v>0</v>
      </c>
    </row>
    <row r="10" spans="1:13" x14ac:dyDescent="0.2">
      <c r="A10" s="129">
        <v>9</v>
      </c>
      <c r="B10" s="130">
        <v>80</v>
      </c>
      <c r="C10" s="130">
        <v>0.9</v>
      </c>
      <c r="D10" s="134">
        <f t="shared" si="5"/>
        <v>40</v>
      </c>
      <c r="E10" s="131">
        <f t="shared" si="6"/>
        <v>40</v>
      </c>
      <c r="F10" s="131">
        <f t="shared" si="2"/>
        <v>900</v>
      </c>
      <c r="G10" s="131">
        <f t="shared" si="7"/>
        <v>0</v>
      </c>
      <c r="H10" s="131">
        <f t="shared" si="0"/>
        <v>1</v>
      </c>
      <c r="J10" s="143" t="s">
        <v>130</v>
      </c>
      <c r="K10" s="144">
        <f>SUMIF(G:G,1,B:B)</f>
        <v>2987</v>
      </c>
      <c r="M10" s="128">
        <f t="shared" si="4"/>
        <v>540</v>
      </c>
    </row>
    <row r="11" spans="1:13" x14ac:dyDescent="0.2">
      <c r="A11" s="129">
        <v>10</v>
      </c>
      <c r="B11" s="130">
        <v>53</v>
      </c>
      <c r="C11" s="130">
        <v>1</v>
      </c>
      <c r="D11" s="134">
        <f t="shared" si="5"/>
        <v>40</v>
      </c>
      <c r="E11" s="131">
        <f t="shared" si="6"/>
        <v>13</v>
      </c>
      <c r="F11" s="131">
        <f t="shared" si="2"/>
        <v>595</v>
      </c>
      <c r="G11" s="131">
        <f t="shared" si="7"/>
        <v>0</v>
      </c>
      <c r="H11" s="131">
        <f t="shared" si="0"/>
        <v>0</v>
      </c>
      <c r="J11" s="143" t="s">
        <v>131</v>
      </c>
      <c r="K11" s="144">
        <f>COUNTIFS(B:B,"&gt;45",G:G,1)</f>
        <v>37</v>
      </c>
      <c r="M11" s="128">
        <f t="shared" si="4"/>
        <v>195</v>
      </c>
    </row>
    <row r="12" spans="1:13" x14ac:dyDescent="0.2">
      <c r="A12" s="129">
        <v>11</v>
      </c>
      <c r="B12" s="130">
        <v>66</v>
      </c>
      <c r="C12" s="130">
        <v>1.2</v>
      </c>
      <c r="D12" s="134">
        <f t="shared" si="5"/>
        <v>40</v>
      </c>
      <c r="E12" s="131">
        <f t="shared" si="6"/>
        <v>26</v>
      </c>
      <c r="F12" s="131">
        <f t="shared" si="2"/>
        <v>948</v>
      </c>
      <c r="G12" s="131">
        <f t="shared" si="7"/>
        <v>1</v>
      </c>
      <c r="H12" s="131">
        <f t="shared" si="0"/>
        <v>1</v>
      </c>
      <c r="J12" s="143" t="s">
        <v>131</v>
      </c>
      <c r="K12" s="144">
        <f>SUMIF(B:B,"&gt;45",G:G)</f>
        <v>37</v>
      </c>
      <c r="M12" s="128">
        <f t="shared" si="4"/>
        <v>468</v>
      </c>
    </row>
    <row r="13" spans="1:13" x14ac:dyDescent="0.2">
      <c r="A13" s="129">
        <v>12</v>
      </c>
      <c r="B13" s="130">
        <v>28</v>
      </c>
      <c r="C13" s="130">
        <v>1</v>
      </c>
      <c r="D13" s="134">
        <f t="shared" si="5"/>
        <v>28</v>
      </c>
      <c r="E13" s="131">
        <f t="shared" si="6"/>
        <v>0</v>
      </c>
      <c r="F13" s="131">
        <f t="shared" si="2"/>
        <v>280</v>
      </c>
      <c r="G13" s="131">
        <f t="shared" si="7"/>
        <v>0</v>
      </c>
      <c r="H13" s="131">
        <f t="shared" si="0"/>
        <v>0</v>
      </c>
      <c r="J13" s="143" t="s">
        <v>132</v>
      </c>
      <c r="K13" s="144">
        <f>AVERAGEIFS(F:F,E:E,"&gt;0",H:H,1)</f>
        <v>886.73469387755097</v>
      </c>
      <c r="M13" s="128">
        <f t="shared" si="4"/>
        <v>0</v>
      </c>
    </row>
    <row r="14" spans="1:13" ht="13.5" thickBot="1" x14ac:dyDescent="0.25">
      <c r="A14" s="129">
        <v>13</v>
      </c>
      <c r="B14" s="130">
        <v>66</v>
      </c>
      <c r="C14" s="130">
        <v>1.2</v>
      </c>
      <c r="D14" s="134">
        <f t="shared" si="5"/>
        <v>40</v>
      </c>
      <c r="E14" s="131">
        <f t="shared" si="6"/>
        <v>26</v>
      </c>
      <c r="F14" s="131">
        <f t="shared" si="2"/>
        <v>948</v>
      </c>
      <c r="G14" s="131">
        <f t="shared" si="7"/>
        <v>1</v>
      </c>
      <c r="H14" s="131">
        <f t="shared" si="0"/>
        <v>1</v>
      </c>
      <c r="J14" s="145" t="s">
        <v>132</v>
      </c>
      <c r="K14" s="146">
        <f>AVERAGEIFS(F:F,E:E,"&gt;0",F:F,"&gt;" &amp; K18)</f>
        <v>886.73469387755097</v>
      </c>
      <c r="M14" s="128">
        <f t="shared" si="4"/>
        <v>468</v>
      </c>
    </row>
    <row r="15" spans="1:13" x14ac:dyDescent="0.2">
      <c r="A15" s="129">
        <v>14</v>
      </c>
      <c r="B15" s="130">
        <v>61</v>
      </c>
      <c r="C15" s="130">
        <v>1.1000000000000001</v>
      </c>
      <c r="D15" s="134">
        <f t="shared" si="5"/>
        <v>40</v>
      </c>
      <c r="E15" s="131">
        <f t="shared" si="6"/>
        <v>21</v>
      </c>
      <c r="F15" s="131">
        <f t="shared" si="2"/>
        <v>786.50000000000011</v>
      </c>
      <c r="G15" s="131">
        <f t="shared" si="7"/>
        <v>1</v>
      </c>
      <c r="H15" s="131">
        <f t="shared" si="0"/>
        <v>1</v>
      </c>
      <c r="M15" s="128">
        <f t="shared" si="4"/>
        <v>346.5</v>
      </c>
    </row>
    <row r="16" spans="1:13" x14ac:dyDescent="0.2">
      <c r="A16" s="129">
        <v>15</v>
      </c>
      <c r="B16" s="130">
        <v>69</v>
      </c>
      <c r="C16" s="130">
        <v>0.9</v>
      </c>
      <c r="D16" s="134">
        <f t="shared" si="5"/>
        <v>40</v>
      </c>
      <c r="E16" s="131">
        <f t="shared" si="6"/>
        <v>29</v>
      </c>
      <c r="F16" s="131">
        <f t="shared" si="2"/>
        <v>751.5</v>
      </c>
      <c r="G16" s="131">
        <f t="shared" si="7"/>
        <v>0</v>
      </c>
      <c r="H16" s="131">
        <f t="shared" si="0"/>
        <v>1</v>
      </c>
      <c r="M16" s="128">
        <f t="shared" si="4"/>
        <v>391.5</v>
      </c>
    </row>
    <row r="17" spans="1:13" x14ac:dyDescent="0.2">
      <c r="A17" s="129">
        <v>16</v>
      </c>
      <c r="B17" s="130">
        <v>42</v>
      </c>
      <c r="C17" s="130">
        <v>1</v>
      </c>
      <c r="D17" s="134">
        <f t="shared" si="5"/>
        <v>40</v>
      </c>
      <c r="E17" s="131">
        <f t="shared" si="6"/>
        <v>2</v>
      </c>
      <c r="F17" s="131">
        <f t="shared" si="2"/>
        <v>430</v>
      </c>
      <c r="G17" s="131">
        <f t="shared" si="7"/>
        <v>0</v>
      </c>
      <c r="H17" s="131">
        <f t="shared" si="0"/>
        <v>0</v>
      </c>
      <c r="J17" s="114" t="s">
        <v>133</v>
      </c>
      <c r="K17" s="114">
        <f>AVERAGE(C:C)</f>
        <v>1.0600000000000003</v>
      </c>
      <c r="M17" s="128">
        <f t="shared" si="4"/>
        <v>30</v>
      </c>
    </row>
    <row r="18" spans="1:13" x14ac:dyDescent="0.2">
      <c r="A18" s="129">
        <v>17</v>
      </c>
      <c r="B18" s="130">
        <v>33</v>
      </c>
      <c r="C18" s="130">
        <v>0.9</v>
      </c>
      <c r="D18" s="134">
        <f t="shared" si="5"/>
        <v>33</v>
      </c>
      <c r="E18" s="131">
        <f t="shared" si="6"/>
        <v>0</v>
      </c>
      <c r="F18" s="131">
        <f t="shared" si="2"/>
        <v>297</v>
      </c>
      <c r="G18" s="131">
        <f t="shared" si="7"/>
        <v>0</v>
      </c>
      <c r="H18" s="131">
        <f t="shared" si="0"/>
        <v>0</v>
      </c>
      <c r="J18" s="114" t="s">
        <v>134</v>
      </c>
      <c r="K18" s="114">
        <f>AVERAGE(F:F)</f>
        <v>648.32000000000005</v>
      </c>
      <c r="M18" s="128">
        <f t="shared" si="4"/>
        <v>0</v>
      </c>
    </row>
    <row r="19" spans="1:13" x14ac:dyDescent="0.2">
      <c r="A19" s="129">
        <v>18</v>
      </c>
      <c r="B19" s="130">
        <v>47</v>
      </c>
      <c r="C19" s="130">
        <v>1.1000000000000001</v>
      </c>
      <c r="D19" s="134">
        <f t="shared" si="5"/>
        <v>40</v>
      </c>
      <c r="E19" s="131">
        <f t="shared" si="6"/>
        <v>7</v>
      </c>
      <c r="F19" s="131">
        <f t="shared" si="2"/>
        <v>555.5</v>
      </c>
      <c r="G19" s="131">
        <f t="shared" si="7"/>
        <v>1</v>
      </c>
      <c r="H19" s="131">
        <f t="shared" si="0"/>
        <v>0</v>
      </c>
      <c r="M19" s="128">
        <f t="shared" si="4"/>
        <v>115.50000000000001</v>
      </c>
    </row>
    <row r="20" spans="1:13" x14ac:dyDescent="0.2">
      <c r="A20" s="129">
        <v>19</v>
      </c>
      <c r="B20" s="130">
        <v>42</v>
      </c>
      <c r="C20" s="130">
        <v>1.2</v>
      </c>
      <c r="D20" s="134">
        <f t="shared" si="5"/>
        <v>40</v>
      </c>
      <c r="E20" s="131">
        <f t="shared" si="6"/>
        <v>2</v>
      </c>
      <c r="F20" s="131">
        <f t="shared" si="2"/>
        <v>516</v>
      </c>
      <c r="G20" s="131">
        <f t="shared" si="7"/>
        <v>1</v>
      </c>
      <c r="H20" s="131">
        <f t="shared" si="0"/>
        <v>0</v>
      </c>
      <c r="M20" s="128">
        <f t="shared" si="4"/>
        <v>36</v>
      </c>
    </row>
    <row r="21" spans="1:13" x14ac:dyDescent="0.2">
      <c r="A21" s="129">
        <v>20</v>
      </c>
      <c r="B21" s="130">
        <v>50</v>
      </c>
      <c r="C21" s="130">
        <v>1.1000000000000001</v>
      </c>
      <c r="D21" s="134">
        <f t="shared" si="5"/>
        <v>40</v>
      </c>
      <c r="E21" s="131">
        <f t="shared" si="6"/>
        <v>10</v>
      </c>
      <c r="F21" s="131">
        <f t="shared" si="2"/>
        <v>605</v>
      </c>
      <c r="G21" s="131">
        <f t="shared" si="7"/>
        <v>1</v>
      </c>
      <c r="H21" s="131">
        <f t="shared" si="0"/>
        <v>0</v>
      </c>
      <c r="M21" s="128">
        <f t="shared" si="4"/>
        <v>165</v>
      </c>
    </row>
    <row r="22" spans="1:13" x14ac:dyDescent="0.2">
      <c r="A22" s="129">
        <v>21</v>
      </c>
      <c r="B22" s="130">
        <v>68</v>
      </c>
      <c r="C22" s="130">
        <v>0.9</v>
      </c>
      <c r="D22" s="134">
        <f t="shared" si="5"/>
        <v>40</v>
      </c>
      <c r="E22" s="131">
        <f t="shared" si="6"/>
        <v>28</v>
      </c>
      <c r="F22" s="131">
        <f t="shared" si="2"/>
        <v>738</v>
      </c>
      <c r="G22" s="131">
        <f t="shared" si="7"/>
        <v>0</v>
      </c>
      <c r="H22" s="131">
        <f t="shared" si="0"/>
        <v>1</v>
      </c>
      <c r="M22" s="128">
        <f t="shared" si="4"/>
        <v>378</v>
      </c>
    </row>
    <row r="23" spans="1:13" x14ac:dyDescent="0.2">
      <c r="A23" s="129">
        <v>22</v>
      </c>
      <c r="B23" s="130">
        <v>27</v>
      </c>
      <c r="C23" s="130">
        <v>1</v>
      </c>
      <c r="D23" s="134">
        <f t="shared" si="5"/>
        <v>27</v>
      </c>
      <c r="E23" s="131">
        <f t="shared" si="6"/>
        <v>0</v>
      </c>
      <c r="F23" s="131">
        <f t="shared" si="2"/>
        <v>270</v>
      </c>
      <c r="G23" s="131">
        <f t="shared" si="7"/>
        <v>0</v>
      </c>
      <c r="H23" s="131">
        <f t="shared" si="0"/>
        <v>0</v>
      </c>
      <c r="M23" s="128">
        <f t="shared" si="4"/>
        <v>0</v>
      </c>
    </row>
    <row r="24" spans="1:13" x14ac:dyDescent="0.2">
      <c r="A24" s="129">
        <v>23</v>
      </c>
      <c r="B24" s="130">
        <v>41</v>
      </c>
      <c r="C24" s="130">
        <v>1.2</v>
      </c>
      <c r="D24" s="134">
        <f t="shared" si="5"/>
        <v>40</v>
      </c>
      <c r="E24" s="131">
        <f t="shared" si="6"/>
        <v>1</v>
      </c>
      <c r="F24" s="131">
        <f t="shared" si="2"/>
        <v>498</v>
      </c>
      <c r="G24" s="131">
        <f t="shared" si="7"/>
        <v>1</v>
      </c>
      <c r="H24" s="131">
        <f t="shared" si="0"/>
        <v>0</v>
      </c>
      <c r="M24" s="128">
        <f t="shared" si="4"/>
        <v>18</v>
      </c>
    </row>
    <row r="25" spans="1:13" x14ac:dyDescent="0.2">
      <c r="A25" s="129">
        <v>24</v>
      </c>
      <c r="B25" s="130">
        <v>40</v>
      </c>
      <c r="C25" s="130">
        <v>0.9</v>
      </c>
      <c r="D25" s="134">
        <f t="shared" si="5"/>
        <v>40</v>
      </c>
      <c r="E25" s="131">
        <f t="shared" si="6"/>
        <v>0</v>
      </c>
      <c r="F25" s="131">
        <f t="shared" si="2"/>
        <v>360</v>
      </c>
      <c r="G25" s="131">
        <f t="shared" si="7"/>
        <v>0</v>
      </c>
      <c r="H25" s="131">
        <f t="shared" si="0"/>
        <v>0</v>
      </c>
      <c r="M25" s="128">
        <f t="shared" si="4"/>
        <v>0</v>
      </c>
    </row>
    <row r="26" spans="1:13" x14ac:dyDescent="0.2">
      <c r="A26" s="129">
        <v>25</v>
      </c>
      <c r="B26" s="130">
        <v>37</v>
      </c>
      <c r="C26" s="130">
        <v>1.1000000000000001</v>
      </c>
      <c r="D26" s="134">
        <f t="shared" si="5"/>
        <v>37</v>
      </c>
      <c r="E26" s="131">
        <f t="shared" si="6"/>
        <v>0</v>
      </c>
      <c r="F26" s="131">
        <f t="shared" si="2"/>
        <v>407.00000000000006</v>
      </c>
      <c r="G26" s="131">
        <f t="shared" si="7"/>
        <v>1</v>
      </c>
      <c r="H26" s="131">
        <f t="shared" si="0"/>
        <v>0</v>
      </c>
      <c r="M26" s="128">
        <f t="shared" si="4"/>
        <v>0</v>
      </c>
    </row>
    <row r="27" spans="1:13" x14ac:dyDescent="0.2">
      <c r="A27" s="129">
        <v>26</v>
      </c>
      <c r="B27" s="130">
        <v>64</v>
      </c>
      <c r="C27" s="130">
        <v>1.1000000000000001</v>
      </c>
      <c r="D27" s="134">
        <f t="shared" si="5"/>
        <v>40</v>
      </c>
      <c r="E27" s="131">
        <f t="shared" si="6"/>
        <v>24</v>
      </c>
      <c r="F27" s="131">
        <f t="shared" si="2"/>
        <v>836.00000000000011</v>
      </c>
      <c r="G27" s="131">
        <f t="shared" si="7"/>
        <v>1</v>
      </c>
      <c r="H27" s="131">
        <f t="shared" si="0"/>
        <v>1</v>
      </c>
      <c r="M27" s="128">
        <f t="shared" si="4"/>
        <v>396.00000000000006</v>
      </c>
    </row>
    <row r="28" spans="1:13" x14ac:dyDescent="0.2">
      <c r="A28" s="129">
        <v>27</v>
      </c>
      <c r="B28" s="130">
        <v>37</v>
      </c>
      <c r="C28" s="130">
        <v>1.2</v>
      </c>
      <c r="D28" s="134">
        <f t="shared" si="5"/>
        <v>37</v>
      </c>
      <c r="E28" s="131">
        <f t="shared" si="6"/>
        <v>0</v>
      </c>
      <c r="F28" s="131">
        <f t="shared" si="2"/>
        <v>444</v>
      </c>
      <c r="G28" s="131">
        <f t="shared" si="7"/>
        <v>1</v>
      </c>
      <c r="H28" s="131">
        <f t="shared" si="0"/>
        <v>0</v>
      </c>
      <c r="M28" s="128">
        <f t="shared" si="4"/>
        <v>0</v>
      </c>
    </row>
    <row r="29" spans="1:13" x14ac:dyDescent="0.2">
      <c r="A29" s="129">
        <v>28</v>
      </c>
      <c r="B29" s="130">
        <v>77</v>
      </c>
      <c r="C29" s="130">
        <v>1.1000000000000001</v>
      </c>
      <c r="D29" s="134">
        <f t="shared" si="5"/>
        <v>40</v>
      </c>
      <c r="E29" s="131">
        <f t="shared" si="6"/>
        <v>37</v>
      </c>
      <c r="F29" s="131">
        <f t="shared" si="2"/>
        <v>1050.5</v>
      </c>
      <c r="G29" s="131">
        <f t="shared" si="7"/>
        <v>1</v>
      </c>
      <c r="H29" s="131">
        <f t="shared" si="0"/>
        <v>1</v>
      </c>
      <c r="M29" s="128">
        <f t="shared" si="4"/>
        <v>610.5</v>
      </c>
    </row>
    <row r="30" spans="1:13" x14ac:dyDescent="0.2">
      <c r="A30" s="129">
        <v>29</v>
      </c>
      <c r="B30" s="130">
        <v>73</v>
      </c>
      <c r="C30" s="130">
        <v>1</v>
      </c>
      <c r="D30" s="134">
        <f t="shared" si="5"/>
        <v>40</v>
      </c>
      <c r="E30" s="131">
        <f t="shared" si="6"/>
        <v>33</v>
      </c>
      <c r="F30" s="131">
        <f t="shared" si="2"/>
        <v>895</v>
      </c>
      <c r="G30" s="131">
        <f t="shared" si="7"/>
        <v>0</v>
      </c>
      <c r="H30" s="131">
        <f t="shared" si="0"/>
        <v>1</v>
      </c>
      <c r="M30" s="128">
        <f t="shared" si="4"/>
        <v>495</v>
      </c>
    </row>
    <row r="31" spans="1:13" x14ac:dyDescent="0.2">
      <c r="A31" s="129">
        <v>30</v>
      </c>
      <c r="B31" s="130">
        <v>27</v>
      </c>
      <c r="C31" s="130">
        <v>1</v>
      </c>
      <c r="D31" s="134">
        <f t="shared" si="5"/>
        <v>27</v>
      </c>
      <c r="E31" s="131">
        <f t="shared" si="6"/>
        <v>0</v>
      </c>
      <c r="F31" s="131">
        <f t="shared" si="2"/>
        <v>270</v>
      </c>
      <c r="G31" s="131">
        <f t="shared" si="7"/>
        <v>0</v>
      </c>
      <c r="H31" s="131">
        <f t="shared" si="0"/>
        <v>0</v>
      </c>
      <c r="M31" s="128">
        <f t="shared" si="4"/>
        <v>0</v>
      </c>
    </row>
    <row r="32" spans="1:13" x14ac:dyDescent="0.2">
      <c r="A32" s="129">
        <v>31</v>
      </c>
      <c r="B32" s="130">
        <v>64</v>
      </c>
      <c r="C32" s="130">
        <v>0.9</v>
      </c>
      <c r="D32" s="134">
        <f t="shared" si="5"/>
        <v>40</v>
      </c>
      <c r="E32" s="131">
        <f t="shared" si="6"/>
        <v>24</v>
      </c>
      <c r="F32" s="131">
        <f t="shared" si="2"/>
        <v>684</v>
      </c>
      <c r="G32" s="131">
        <f t="shared" si="7"/>
        <v>0</v>
      </c>
      <c r="H32" s="131">
        <f t="shared" si="0"/>
        <v>1</v>
      </c>
      <c r="M32" s="128">
        <f t="shared" si="4"/>
        <v>324</v>
      </c>
    </row>
    <row r="33" spans="1:13" x14ac:dyDescent="0.2">
      <c r="A33" s="129">
        <v>32</v>
      </c>
      <c r="B33" s="130">
        <v>64</v>
      </c>
      <c r="C33" s="130">
        <v>1.1000000000000001</v>
      </c>
      <c r="D33" s="134">
        <f t="shared" si="5"/>
        <v>40</v>
      </c>
      <c r="E33" s="131">
        <f t="shared" si="6"/>
        <v>24</v>
      </c>
      <c r="F33" s="131">
        <f t="shared" si="2"/>
        <v>836.00000000000011</v>
      </c>
      <c r="G33" s="131">
        <f t="shared" si="7"/>
        <v>1</v>
      </c>
      <c r="H33" s="131">
        <f t="shared" si="0"/>
        <v>1</v>
      </c>
      <c r="M33" s="128">
        <f t="shared" si="4"/>
        <v>396.00000000000006</v>
      </c>
    </row>
    <row r="34" spans="1:13" x14ac:dyDescent="0.2">
      <c r="A34" s="129">
        <v>33</v>
      </c>
      <c r="B34" s="130">
        <v>77</v>
      </c>
      <c r="C34" s="130">
        <v>1</v>
      </c>
      <c r="D34" s="134">
        <f t="shared" si="5"/>
        <v>40</v>
      </c>
      <c r="E34" s="131">
        <f t="shared" si="6"/>
        <v>37</v>
      </c>
      <c r="F34" s="131">
        <f t="shared" si="2"/>
        <v>955</v>
      </c>
      <c r="G34" s="131">
        <f t="shared" si="7"/>
        <v>0</v>
      </c>
      <c r="H34" s="131">
        <f t="shared" si="0"/>
        <v>1</v>
      </c>
      <c r="M34" s="128">
        <f t="shared" si="4"/>
        <v>555</v>
      </c>
    </row>
    <row r="35" spans="1:13" x14ac:dyDescent="0.2">
      <c r="A35" s="129">
        <v>34</v>
      </c>
      <c r="B35" s="130">
        <v>69</v>
      </c>
      <c r="C35" s="130">
        <v>1.2</v>
      </c>
      <c r="D35" s="134">
        <f t="shared" si="5"/>
        <v>40</v>
      </c>
      <c r="E35" s="131">
        <f t="shared" si="6"/>
        <v>29</v>
      </c>
      <c r="F35" s="131">
        <f t="shared" si="2"/>
        <v>1002</v>
      </c>
      <c r="G35" s="131">
        <f t="shared" si="7"/>
        <v>1</v>
      </c>
      <c r="H35" s="131">
        <f t="shared" si="0"/>
        <v>1</v>
      </c>
      <c r="M35" s="128">
        <f t="shared" si="4"/>
        <v>522</v>
      </c>
    </row>
    <row r="36" spans="1:13" x14ac:dyDescent="0.2">
      <c r="A36" s="129">
        <v>35</v>
      </c>
      <c r="B36" s="130">
        <v>52</v>
      </c>
      <c r="C36" s="130">
        <v>0.9</v>
      </c>
      <c r="D36" s="134">
        <f t="shared" si="5"/>
        <v>40</v>
      </c>
      <c r="E36" s="131">
        <f t="shared" si="6"/>
        <v>12</v>
      </c>
      <c r="F36" s="131">
        <f t="shared" si="2"/>
        <v>522</v>
      </c>
      <c r="G36" s="131">
        <f t="shared" si="7"/>
        <v>0</v>
      </c>
      <c r="H36" s="131">
        <f t="shared" si="0"/>
        <v>0</v>
      </c>
      <c r="M36" s="128">
        <f t="shared" si="4"/>
        <v>162</v>
      </c>
    </row>
    <row r="37" spans="1:13" x14ac:dyDescent="0.2">
      <c r="A37" s="129">
        <v>36</v>
      </c>
      <c r="B37" s="130">
        <v>25</v>
      </c>
      <c r="C37" s="130">
        <v>1</v>
      </c>
      <c r="D37" s="134">
        <f t="shared" si="5"/>
        <v>25</v>
      </c>
      <c r="E37" s="131">
        <f t="shared" si="6"/>
        <v>0</v>
      </c>
      <c r="F37" s="131">
        <f t="shared" si="2"/>
        <v>250</v>
      </c>
      <c r="G37" s="131">
        <f t="shared" si="7"/>
        <v>0</v>
      </c>
      <c r="H37" s="131">
        <f t="shared" si="0"/>
        <v>0</v>
      </c>
      <c r="M37" s="128">
        <f t="shared" si="4"/>
        <v>0</v>
      </c>
    </row>
    <row r="38" spans="1:13" x14ac:dyDescent="0.2">
      <c r="A38" s="129">
        <v>37</v>
      </c>
      <c r="B38" s="130">
        <v>30</v>
      </c>
      <c r="C38" s="130">
        <v>1.1000000000000001</v>
      </c>
      <c r="D38" s="134">
        <f t="shared" si="5"/>
        <v>30</v>
      </c>
      <c r="E38" s="131">
        <f t="shared" si="6"/>
        <v>0</v>
      </c>
      <c r="F38" s="131">
        <f t="shared" si="2"/>
        <v>330</v>
      </c>
      <c r="G38" s="131">
        <f t="shared" si="7"/>
        <v>1</v>
      </c>
      <c r="H38" s="131">
        <f t="shared" si="0"/>
        <v>0</v>
      </c>
      <c r="M38" s="128">
        <f t="shared" si="4"/>
        <v>0</v>
      </c>
    </row>
    <row r="39" spans="1:13" x14ac:dyDescent="0.2">
      <c r="A39" s="129">
        <v>38</v>
      </c>
      <c r="B39" s="130">
        <v>57</v>
      </c>
      <c r="C39" s="130">
        <v>1</v>
      </c>
      <c r="D39" s="134">
        <f t="shared" si="5"/>
        <v>40</v>
      </c>
      <c r="E39" s="131">
        <f t="shared" si="6"/>
        <v>17</v>
      </c>
      <c r="F39" s="131">
        <f t="shared" si="2"/>
        <v>655</v>
      </c>
      <c r="G39" s="131">
        <f t="shared" si="7"/>
        <v>0</v>
      </c>
      <c r="H39" s="131">
        <f t="shared" si="0"/>
        <v>1</v>
      </c>
      <c r="M39" s="128">
        <f t="shared" si="4"/>
        <v>255</v>
      </c>
    </row>
    <row r="40" spans="1:13" x14ac:dyDescent="0.2">
      <c r="A40" s="129">
        <v>39</v>
      </c>
      <c r="B40" s="130">
        <v>61</v>
      </c>
      <c r="C40" s="130">
        <v>1.2</v>
      </c>
      <c r="D40" s="134">
        <f t="shared" si="5"/>
        <v>40</v>
      </c>
      <c r="E40" s="131">
        <f t="shared" si="6"/>
        <v>21</v>
      </c>
      <c r="F40" s="131">
        <f t="shared" si="2"/>
        <v>858</v>
      </c>
      <c r="G40" s="131">
        <f t="shared" si="7"/>
        <v>1</v>
      </c>
      <c r="H40" s="131">
        <f t="shared" si="0"/>
        <v>1</v>
      </c>
      <c r="M40" s="128">
        <f t="shared" si="4"/>
        <v>378</v>
      </c>
    </row>
    <row r="41" spans="1:13" x14ac:dyDescent="0.2">
      <c r="A41" s="129">
        <v>40</v>
      </c>
      <c r="B41" s="130">
        <v>58</v>
      </c>
      <c r="C41" s="130">
        <v>1.2</v>
      </c>
      <c r="D41" s="134">
        <f t="shared" si="5"/>
        <v>40</v>
      </c>
      <c r="E41" s="131">
        <f t="shared" si="6"/>
        <v>18</v>
      </c>
      <c r="F41" s="131">
        <f t="shared" si="2"/>
        <v>804</v>
      </c>
      <c r="G41" s="131">
        <f t="shared" si="7"/>
        <v>1</v>
      </c>
      <c r="H41" s="131">
        <f t="shared" si="0"/>
        <v>1</v>
      </c>
      <c r="M41" s="128">
        <f t="shared" si="4"/>
        <v>324</v>
      </c>
    </row>
    <row r="42" spans="1:13" x14ac:dyDescent="0.2">
      <c r="A42" s="129">
        <v>41</v>
      </c>
      <c r="B42" s="130">
        <v>72</v>
      </c>
      <c r="C42" s="130">
        <v>1.1000000000000001</v>
      </c>
      <c r="D42" s="134">
        <f t="shared" si="5"/>
        <v>40</v>
      </c>
      <c r="E42" s="131">
        <f t="shared" si="6"/>
        <v>32</v>
      </c>
      <c r="F42" s="131">
        <f t="shared" si="2"/>
        <v>968.00000000000011</v>
      </c>
      <c r="G42" s="131">
        <f t="shared" si="7"/>
        <v>1</v>
      </c>
      <c r="H42" s="131">
        <f t="shared" si="0"/>
        <v>1</v>
      </c>
      <c r="M42" s="128">
        <f t="shared" si="4"/>
        <v>528</v>
      </c>
    </row>
    <row r="43" spans="1:13" x14ac:dyDescent="0.2">
      <c r="A43" s="129">
        <v>42</v>
      </c>
      <c r="B43" s="130">
        <v>33</v>
      </c>
      <c r="C43" s="130">
        <v>1.2</v>
      </c>
      <c r="D43" s="134">
        <f t="shared" si="5"/>
        <v>33</v>
      </c>
      <c r="E43" s="131">
        <f t="shared" si="6"/>
        <v>0</v>
      </c>
      <c r="F43" s="131">
        <f t="shared" si="2"/>
        <v>396</v>
      </c>
      <c r="G43" s="131">
        <f t="shared" si="7"/>
        <v>1</v>
      </c>
      <c r="H43" s="131">
        <f t="shared" si="0"/>
        <v>0</v>
      </c>
      <c r="M43" s="128">
        <f t="shared" si="4"/>
        <v>0</v>
      </c>
    </row>
    <row r="44" spans="1:13" x14ac:dyDescent="0.2">
      <c r="A44" s="129">
        <v>43</v>
      </c>
      <c r="B44" s="130">
        <v>61</v>
      </c>
      <c r="C44" s="130">
        <v>1</v>
      </c>
      <c r="D44" s="134">
        <f t="shared" si="5"/>
        <v>40</v>
      </c>
      <c r="E44" s="131">
        <f t="shared" si="6"/>
        <v>21</v>
      </c>
      <c r="F44" s="131">
        <f t="shared" si="2"/>
        <v>715</v>
      </c>
      <c r="G44" s="131">
        <f t="shared" si="7"/>
        <v>0</v>
      </c>
      <c r="H44" s="131">
        <f t="shared" si="0"/>
        <v>1</v>
      </c>
      <c r="M44" s="128">
        <f t="shared" si="4"/>
        <v>315</v>
      </c>
    </row>
    <row r="45" spans="1:13" x14ac:dyDescent="0.2">
      <c r="A45" s="129">
        <v>44</v>
      </c>
      <c r="B45" s="130">
        <v>59</v>
      </c>
      <c r="C45" s="130">
        <v>1.2</v>
      </c>
      <c r="D45" s="134">
        <f t="shared" si="5"/>
        <v>40</v>
      </c>
      <c r="E45" s="131">
        <f t="shared" si="6"/>
        <v>19</v>
      </c>
      <c r="F45" s="131">
        <f t="shared" si="2"/>
        <v>822</v>
      </c>
      <c r="G45" s="131">
        <f t="shared" si="7"/>
        <v>1</v>
      </c>
      <c r="H45" s="131">
        <f t="shared" si="0"/>
        <v>1</v>
      </c>
      <c r="M45" s="128">
        <f t="shared" si="4"/>
        <v>342</v>
      </c>
    </row>
    <row r="46" spans="1:13" x14ac:dyDescent="0.2">
      <c r="A46" s="129">
        <v>45</v>
      </c>
      <c r="B46" s="130">
        <v>61</v>
      </c>
      <c r="C46" s="130">
        <v>1.1000000000000001</v>
      </c>
      <c r="D46" s="134">
        <f t="shared" si="5"/>
        <v>40</v>
      </c>
      <c r="E46" s="131">
        <f t="shared" si="6"/>
        <v>21</v>
      </c>
      <c r="F46" s="131">
        <f t="shared" si="2"/>
        <v>786.50000000000011</v>
      </c>
      <c r="G46" s="131">
        <f t="shared" si="7"/>
        <v>1</v>
      </c>
      <c r="H46" s="131">
        <f t="shared" si="0"/>
        <v>1</v>
      </c>
      <c r="M46" s="128">
        <f t="shared" si="4"/>
        <v>346.5</v>
      </c>
    </row>
    <row r="47" spans="1:13" x14ac:dyDescent="0.2">
      <c r="A47" s="129">
        <v>46</v>
      </c>
      <c r="B47" s="130">
        <v>79</v>
      </c>
      <c r="C47" s="130">
        <v>1.2</v>
      </c>
      <c r="D47" s="134">
        <f t="shared" si="5"/>
        <v>40</v>
      </c>
      <c r="E47" s="131">
        <f t="shared" si="6"/>
        <v>39</v>
      </c>
      <c r="F47" s="131">
        <f t="shared" si="2"/>
        <v>1182</v>
      </c>
      <c r="G47" s="131">
        <f t="shared" si="7"/>
        <v>1</v>
      </c>
      <c r="H47" s="131">
        <f t="shared" si="0"/>
        <v>1</v>
      </c>
      <c r="M47" s="128">
        <f t="shared" si="4"/>
        <v>702</v>
      </c>
    </row>
    <row r="48" spans="1:13" x14ac:dyDescent="0.2">
      <c r="A48" s="129">
        <v>47</v>
      </c>
      <c r="B48" s="130">
        <v>64</v>
      </c>
      <c r="C48" s="130">
        <v>0.9</v>
      </c>
      <c r="D48" s="134">
        <f t="shared" si="5"/>
        <v>40</v>
      </c>
      <c r="E48" s="131">
        <f t="shared" si="6"/>
        <v>24</v>
      </c>
      <c r="F48" s="131">
        <f t="shared" si="2"/>
        <v>684</v>
      </c>
      <c r="G48" s="131">
        <f t="shared" si="7"/>
        <v>0</v>
      </c>
      <c r="H48" s="131">
        <f t="shared" si="0"/>
        <v>1</v>
      </c>
      <c r="M48" s="128">
        <f t="shared" si="4"/>
        <v>324</v>
      </c>
    </row>
    <row r="49" spans="1:13" x14ac:dyDescent="0.2">
      <c r="A49" s="129">
        <v>48</v>
      </c>
      <c r="B49" s="130">
        <v>54</v>
      </c>
      <c r="C49" s="130">
        <v>1.2</v>
      </c>
      <c r="D49" s="134">
        <f t="shared" si="5"/>
        <v>40</v>
      </c>
      <c r="E49" s="131">
        <f t="shared" si="6"/>
        <v>14</v>
      </c>
      <c r="F49" s="131">
        <f t="shared" si="2"/>
        <v>732</v>
      </c>
      <c r="G49" s="131">
        <f t="shared" si="7"/>
        <v>1</v>
      </c>
      <c r="H49" s="131">
        <f t="shared" si="0"/>
        <v>1</v>
      </c>
      <c r="M49" s="128">
        <f t="shared" si="4"/>
        <v>252</v>
      </c>
    </row>
    <row r="50" spans="1:13" x14ac:dyDescent="0.2">
      <c r="A50" s="129">
        <v>49</v>
      </c>
      <c r="B50" s="130">
        <v>48</v>
      </c>
      <c r="C50" s="130">
        <v>1</v>
      </c>
      <c r="D50" s="134">
        <f t="shared" si="5"/>
        <v>40</v>
      </c>
      <c r="E50" s="131">
        <f t="shared" si="6"/>
        <v>8</v>
      </c>
      <c r="F50" s="131">
        <f t="shared" si="2"/>
        <v>520</v>
      </c>
      <c r="G50" s="131">
        <f t="shared" si="7"/>
        <v>0</v>
      </c>
      <c r="H50" s="131">
        <f t="shared" si="0"/>
        <v>0</v>
      </c>
      <c r="M50" s="128">
        <f t="shared" si="4"/>
        <v>120</v>
      </c>
    </row>
    <row r="51" spans="1:13" x14ac:dyDescent="0.2">
      <c r="A51" s="129">
        <v>50</v>
      </c>
      <c r="B51" s="130">
        <v>47</v>
      </c>
      <c r="C51" s="130">
        <v>1.1000000000000001</v>
      </c>
      <c r="D51" s="134">
        <f t="shared" si="5"/>
        <v>40</v>
      </c>
      <c r="E51" s="131">
        <f t="shared" si="6"/>
        <v>7</v>
      </c>
      <c r="F51" s="131">
        <f t="shared" si="2"/>
        <v>555.5</v>
      </c>
      <c r="G51" s="131">
        <f t="shared" si="7"/>
        <v>1</v>
      </c>
      <c r="H51" s="131">
        <f t="shared" si="0"/>
        <v>0</v>
      </c>
      <c r="M51" s="128">
        <f t="shared" si="4"/>
        <v>115.50000000000001</v>
      </c>
    </row>
    <row r="52" spans="1:13" x14ac:dyDescent="0.2">
      <c r="A52" s="129">
        <v>51</v>
      </c>
      <c r="B52" s="130">
        <v>60</v>
      </c>
      <c r="C52" s="130">
        <v>0.9</v>
      </c>
      <c r="D52" s="134">
        <f t="shared" si="5"/>
        <v>40</v>
      </c>
      <c r="E52" s="131">
        <f t="shared" si="6"/>
        <v>20</v>
      </c>
      <c r="F52" s="131">
        <f t="shared" si="2"/>
        <v>630</v>
      </c>
      <c r="G52" s="131">
        <f t="shared" si="7"/>
        <v>0</v>
      </c>
      <c r="H52" s="131">
        <f t="shared" si="0"/>
        <v>0</v>
      </c>
      <c r="M52" s="128">
        <f t="shared" si="4"/>
        <v>270</v>
      </c>
    </row>
    <row r="53" spans="1:13" x14ac:dyDescent="0.2">
      <c r="A53" s="129">
        <v>52</v>
      </c>
      <c r="B53" s="130">
        <v>47</v>
      </c>
      <c r="C53" s="130">
        <v>1</v>
      </c>
      <c r="D53" s="134">
        <f t="shared" si="5"/>
        <v>40</v>
      </c>
      <c r="E53" s="131">
        <f t="shared" si="6"/>
        <v>7</v>
      </c>
      <c r="F53" s="131">
        <f t="shared" si="2"/>
        <v>505</v>
      </c>
      <c r="G53" s="131">
        <f t="shared" si="7"/>
        <v>0</v>
      </c>
      <c r="H53" s="131">
        <f t="shared" si="0"/>
        <v>0</v>
      </c>
      <c r="M53" s="128">
        <f t="shared" si="4"/>
        <v>105</v>
      </c>
    </row>
    <row r="54" spans="1:13" x14ac:dyDescent="0.2">
      <c r="A54" s="129">
        <v>53</v>
      </c>
      <c r="B54" s="130">
        <v>67</v>
      </c>
      <c r="C54" s="130">
        <v>0.9</v>
      </c>
      <c r="D54" s="134">
        <f t="shared" si="5"/>
        <v>40</v>
      </c>
      <c r="E54" s="131">
        <f t="shared" si="6"/>
        <v>27</v>
      </c>
      <c r="F54" s="131">
        <f t="shared" si="2"/>
        <v>724.5</v>
      </c>
      <c r="G54" s="131">
        <f t="shared" si="7"/>
        <v>0</v>
      </c>
      <c r="H54" s="131">
        <f t="shared" si="0"/>
        <v>1</v>
      </c>
      <c r="M54" s="128">
        <f t="shared" si="4"/>
        <v>364.5</v>
      </c>
    </row>
    <row r="55" spans="1:13" x14ac:dyDescent="0.2">
      <c r="A55" s="129">
        <v>54</v>
      </c>
      <c r="B55" s="130">
        <v>49</v>
      </c>
      <c r="C55" s="130">
        <v>1.1000000000000001</v>
      </c>
      <c r="D55" s="134">
        <f t="shared" si="5"/>
        <v>40</v>
      </c>
      <c r="E55" s="131">
        <f t="shared" si="6"/>
        <v>9</v>
      </c>
      <c r="F55" s="131">
        <f t="shared" si="2"/>
        <v>588.5</v>
      </c>
      <c r="G55" s="131">
        <f t="shared" si="7"/>
        <v>1</v>
      </c>
      <c r="H55" s="131">
        <f t="shared" si="0"/>
        <v>0</v>
      </c>
      <c r="M55" s="128">
        <f t="shared" si="4"/>
        <v>148.5</v>
      </c>
    </row>
    <row r="56" spans="1:13" x14ac:dyDescent="0.2">
      <c r="A56" s="129">
        <v>55</v>
      </c>
      <c r="B56" s="130">
        <v>41</v>
      </c>
      <c r="C56" s="130">
        <v>1</v>
      </c>
      <c r="D56" s="134">
        <f t="shared" si="5"/>
        <v>40</v>
      </c>
      <c r="E56" s="131">
        <f t="shared" si="6"/>
        <v>1</v>
      </c>
      <c r="F56" s="131">
        <f t="shared" si="2"/>
        <v>415</v>
      </c>
      <c r="G56" s="131">
        <f t="shared" si="7"/>
        <v>0</v>
      </c>
      <c r="H56" s="131">
        <f t="shared" si="0"/>
        <v>0</v>
      </c>
      <c r="M56" s="128">
        <f t="shared" si="4"/>
        <v>15</v>
      </c>
    </row>
    <row r="57" spans="1:13" x14ac:dyDescent="0.2">
      <c r="A57" s="129">
        <v>56</v>
      </c>
      <c r="B57" s="130">
        <v>29</v>
      </c>
      <c r="C57" s="130">
        <v>1</v>
      </c>
      <c r="D57" s="134">
        <f t="shared" si="5"/>
        <v>29</v>
      </c>
      <c r="E57" s="131">
        <f t="shared" si="6"/>
        <v>0</v>
      </c>
      <c r="F57" s="131">
        <f t="shared" si="2"/>
        <v>290</v>
      </c>
      <c r="G57" s="131">
        <f t="shared" si="7"/>
        <v>0</v>
      </c>
      <c r="H57" s="131">
        <f t="shared" si="0"/>
        <v>0</v>
      </c>
      <c r="M57" s="128">
        <f t="shared" si="4"/>
        <v>0</v>
      </c>
    </row>
    <row r="58" spans="1:13" x14ac:dyDescent="0.2">
      <c r="A58" s="129">
        <v>57</v>
      </c>
      <c r="B58" s="130">
        <v>28</v>
      </c>
      <c r="C58" s="130">
        <v>1</v>
      </c>
      <c r="D58" s="134">
        <f t="shared" si="5"/>
        <v>28</v>
      </c>
      <c r="E58" s="131">
        <f t="shared" si="6"/>
        <v>0</v>
      </c>
      <c r="F58" s="131">
        <f t="shared" si="2"/>
        <v>280</v>
      </c>
      <c r="G58" s="131">
        <f t="shared" si="7"/>
        <v>0</v>
      </c>
      <c r="H58" s="131">
        <f t="shared" si="0"/>
        <v>0</v>
      </c>
      <c r="M58" s="128">
        <f t="shared" si="4"/>
        <v>0</v>
      </c>
    </row>
    <row r="59" spans="1:13" x14ac:dyDescent="0.2">
      <c r="A59" s="129">
        <v>58</v>
      </c>
      <c r="B59" s="130">
        <v>61</v>
      </c>
      <c r="C59" s="130">
        <v>1.2</v>
      </c>
      <c r="D59" s="134">
        <f t="shared" si="5"/>
        <v>40</v>
      </c>
      <c r="E59" s="131">
        <f t="shared" si="6"/>
        <v>21</v>
      </c>
      <c r="F59" s="131">
        <f t="shared" si="2"/>
        <v>858</v>
      </c>
      <c r="G59" s="131">
        <f t="shared" si="7"/>
        <v>1</v>
      </c>
      <c r="H59" s="131">
        <f t="shared" si="0"/>
        <v>1</v>
      </c>
      <c r="M59" s="128">
        <f t="shared" si="4"/>
        <v>378</v>
      </c>
    </row>
    <row r="60" spans="1:13" x14ac:dyDescent="0.2">
      <c r="A60" s="129">
        <v>59</v>
      </c>
      <c r="B60" s="130">
        <v>79</v>
      </c>
      <c r="C60" s="130">
        <v>1.1000000000000001</v>
      </c>
      <c r="D60" s="134">
        <f t="shared" si="5"/>
        <v>40</v>
      </c>
      <c r="E60" s="131">
        <f t="shared" si="6"/>
        <v>39</v>
      </c>
      <c r="F60" s="131">
        <f t="shared" si="2"/>
        <v>1083.5</v>
      </c>
      <c r="G60" s="131">
        <f t="shared" si="7"/>
        <v>1</v>
      </c>
      <c r="H60" s="131">
        <f t="shared" si="0"/>
        <v>1</v>
      </c>
      <c r="M60" s="128">
        <f t="shared" si="4"/>
        <v>643.5</v>
      </c>
    </row>
    <row r="61" spans="1:13" x14ac:dyDescent="0.2">
      <c r="A61" s="129">
        <v>60</v>
      </c>
      <c r="B61" s="130">
        <v>76</v>
      </c>
      <c r="C61" s="130">
        <v>0.9</v>
      </c>
      <c r="D61" s="134">
        <f t="shared" si="5"/>
        <v>40</v>
      </c>
      <c r="E61" s="131">
        <f t="shared" si="6"/>
        <v>36</v>
      </c>
      <c r="F61" s="131">
        <f t="shared" si="2"/>
        <v>846</v>
      </c>
      <c r="G61" s="131">
        <f t="shared" si="7"/>
        <v>0</v>
      </c>
      <c r="H61" s="131">
        <f t="shared" si="0"/>
        <v>1</v>
      </c>
      <c r="M61" s="128">
        <f t="shared" si="4"/>
        <v>486</v>
      </c>
    </row>
    <row r="62" spans="1:13" x14ac:dyDescent="0.2">
      <c r="A62" s="129">
        <v>61</v>
      </c>
      <c r="B62" s="130">
        <v>43</v>
      </c>
      <c r="C62" s="130">
        <v>1.1000000000000001</v>
      </c>
      <c r="D62" s="134">
        <f t="shared" si="5"/>
        <v>40</v>
      </c>
      <c r="E62" s="131">
        <f t="shared" si="6"/>
        <v>3</v>
      </c>
      <c r="F62" s="131">
        <f t="shared" si="2"/>
        <v>489.50000000000006</v>
      </c>
      <c r="G62" s="131">
        <f t="shared" si="7"/>
        <v>1</v>
      </c>
      <c r="H62" s="131">
        <f t="shared" si="0"/>
        <v>0</v>
      </c>
      <c r="M62" s="128">
        <f t="shared" si="4"/>
        <v>49.500000000000007</v>
      </c>
    </row>
    <row r="63" spans="1:13" x14ac:dyDescent="0.2">
      <c r="A63" s="129">
        <v>62</v>
      </c>
      <c r="B63" s="130">
        <v>64</v>
      </c>
      <c r="C63" s="130">
        <v>1.2</v>
      </c>
      <c r="D63" s="134">
        <f t="shared" si="5"/>
        <v>40</v>
      </c>
      <c r="E63" s="131">
        <f t="shared" si="6"/>
        <v>24</v>
      </c>
      <c r="F63" s="131">
        <f t="shared" si="2"/>
        <v>912</v>
      </c>
      <c r="G63" s="131">
        <f t="shared" si="7"/>
        <v>1</v>
      </c>
      <c r="H63" s="131">
        <f t="shared" si="0"/>
        <v>1</v>
      </c>
      <c r="M63" s="128">
        <f t="shared" si="4"/>
        <v>432</v>
      </c>
    </row>
    <row r="64" spans="1:13" x14ac:dyDescent="0.2">
      <c r="A64" s="129">
        <v>63</v>
      </c>
      <c r="B64" s="130">
        <v>40</v>
      </c>
      <c r="C64" s="130">
        <v>1.1000000000000001</v>
      </c>
      <c r="D64" s="134">
        <f t="shared" si="5"/>
        <v>40</v>
      </c>
      <c r="E64" s="131">
        <f t="shared" si="6"/>
        <v>0</v>
      </c>
      <c r="F64" s="131">
        <f t="shared" si="2"/>
        <v>440.00000000000006</v>
      </c>
      <c r="G64" s="131">
        <f t="shared" si="7"/>
        <v>1</v>
      </c>
      <c r="H64" s="131">
        <f t="shared" si="0"/>
        <v>0</v>
      </c>
      <c r="M64" s="128">
        <f t="shared" si="4"/>
        <v>0</v>
      </c>
    </row>
    <row r="65" spans="1:13" x14ac:dyDescent="0.2">
      <c r="A65" s="129">
        <v>64</v>
      </c>
      <c r="B65" s="130">
        <v>46</v>
      </c>
      <c r="C65" s="130">
        <v>1.2</v>
      </c>
      <c r="D65" s="134">
        <f t="shared" si="5"/>
        <v>40</v>
      </c>
      <c r="E65" s="131">
        <f t="shared" si="6"/>
        <v>6</v>
      </c>
      <c r="F65" s="131">
        <f t="shared" si="2"/>
        <v>588</v>
      </c>
      <c r="G65" s="131">
        <f t="shared" si="7"/>
        <v>1</v>
      </c>
      <c r="H65" s="131">
        <f t="shared" si="0"/>
        <v>0</v>
      </c>
      <c r="M65" s="128">
        <f t="shared" si="4"/>
        <v>108</v>
      </c>
    </row>
    <row r="66" spans="1:13" x14ac:dyDescent="0.2">
      <c r="A66" s="129">
        <v>65</v>
      </c>
      <c r="B66" s="130">
        <v>64</v>
      </c>
      <c r="C66" s="130">
        <v>1</v>
      </c>
      <c r="D66" s="134">
        <f t="shared" si="5"/>
        <v>40</v>
      </c>
      <c r="E66" s="131">
        <f t="shared" si="6"/>
        <v>24</v>
      </c>
      <c r="F66" s="131">
        <f t="shared" si="2"/>
        <v>760</v>
      </c>
      <c r="G66" s="131">
        <f t="shared" si="7"/>
        <v>0</v>
      </c>
      <c r="H66" s="131">
        <f t="shared" ref="H66:H101" si="8">IF(F66&gt;$K$18,1,0)</f>
        <v>1</v>
      </c>
      <c r="M66" s="128">
        <f t="shared" si="4"/>
        <v>360</v>
      </c>
    </row>
    <row r="67" spans="1:13" x14ac:dyDescent="0.2">
      <c r="A67" s="129">
        <v>66</v>
      </c>
      <c r="B67" s="130">
        <v>51</v>
      </c>
      <c r="C67" s="130">
        <v>1.2</v>
      </c>
      <c r="D67" s="134">
        <f t="shared" si="5"/>
        <v>40</v>
      </c>
      <c r="E67" s="131">
        <f t="shared" si="6"/>
        <v>11</v>
      </c>
      <c r="F67" s="131">
        <f t="shared" ref="F67:F101" si="9">(D67*$K$2+E67*$K$2*(1+$K$3))*C67</f>
        <v>678</v>
      </c>
      <c r="G67" s="131">
        <f t="shared" si="7"/>
        <v>1</v>
      </c>
      <c r="H67" s="131">
        <f t="shared" si="8"/>
        <v>1</v>
      </c>
      <c r="M67" s="128">
        <f t="shared" ref="M67:M101" si="10">E67*$K$2*(1+$K$3)*C67</f>
        <v>198</v>
      </c>
    </row>
    <row r="68" spans="1:13" x14ac:dyDescent="0.2">
      <c r="A68" s="129">
        <v>67</v>
      </c>
      <c r="B68" s="130">
        <v>46</v>
      </c>
      <c r="C68" s="130">
        <v>1.1000000000000001</v>
      </c>
      <c r="D68" s="134">
        <f t="shared" ref="D68:D101" si="11">IF(B68&lt;=40,B68,40)</f>
        <v>40</v>
      </c>
      <c r="E68" s="131">
        <f t="shared" si="6"/>
        <v>6</v>
      </c>
      <c r="F68" s="131">
        <f t="shared" si="9"/>
        <v>539</v>
      </c>
      <c r="G68" s="131">
        <f t="shared" si="7"/>
        <v>1</v>
      </c>
      <c r="H68" s="131">
        <f t="shared" si="8"/>
        <v>0</v>
      </c>
      <c r="M68" s="128">
        <f t="shared" si="10"/>
        <v>99.000000000000014</v>
      </c>
    </row>
    <row r="69" spans="1:13" x14ac:dyDescent="0.2">
      <c r="A69" s="129">
        <v>68</v>
      </c>
      <c r="B69" s="130">
        <v>39</v>
      </c>
      <c r="C69" s="130">
        <v>1</v>
      </c>
      <c r="D69" s="134">
        <f t="shared" si="11"/>
        <v>39</v>
      </c>
      <c r="E69" s="131">
        <f t="shared" si="6"/>
        <v>0</v>
      </c>
      <c r="F69" s="131">
        <f t="shared" si="9"/>
        <v>390</v>
      </c>
      <c r="G69" s="131">
        <f t="shared" si="7"/>
        <v>0</v>
      </c>
      <c r="H69" s="131">
        <f t="shared" si="8"/>
        <v>0</v>
      </c>
      <c r="M69" s="128">
        <f t="shared" si="10"/>
        <v>0</v>
      </c>
    </row>
    <row r="70" spans="1:13" x14ac:dyDescent="0.2">
      <c r="A70" s="129">
        <v>69</v>
      </c>
      <c r="B70" s="130">
        <v>68</v>
      </c>
      <c r="C70" s="130">
        <v>1</v>
      </c>
      <c r="D70" s="134">
        <f t="shared" si="11"/>
        <v>40</v>
      </c>
      <c r="E70" s="131">
        <f t="shared" si="6"/>
        <v>28</v>
      </c>
      <c r="F70" s="131">
        <f t="shared" si="9"/>
        <v>820</v>
      </c>
      <c r="G70" s="131">
        <f t="shared" si="7"/>
        <v>0</v>
      </c>
      <c r="H70" s="131">
        <f t="shared" si="8"/>
        <v>1</v>
      </c>
      <c r="M70" s="128">
        <f t="shared" si="10"/>
        <v>420</v>
      </c>
    </row>
    <row r="71" spans="1:13" x14ac:dyDescent="0.2">
      <c r="A71" s="129">
        <v>70</v>
      </c>
      <c r="B71" s="130">
        <v>75</v>
      </c>
      <c r="C71" s="130">
        <v>0.9</v>
      </c>
      <c r="D71" s="134">
        <f t="shared" si="11"/>
        <v>40</v>
      </c>
      <c r="E71" s="131">
        <f t="shared" si="6"/>
        <v>35</v>
      </c>
      <c r="F71" s="131">
        <f t="shared" si="9"/>
        <v>832.5</v>
      </c>
      <c r="G71" s="131">
        <f t="shared" si="7"/>
        <v>0</v>
      </c>
      <c r="H71" s="131">
        <f t="shared" si="8"/>
        <v>1</v>
      </c>
      <c r="M71" s="128">
        <f t="shared" si="10"/>
        <v>472.5</v>
      </c>
    </row>
    <row r="72" spans="1:13" x14ac:dyDescent="0.2">
      <c r="A72" s="129">
        <v>71</v>
      </c>
      <c r="B72" s="130">
        <v>61</v>
      </c>
      <c r="C72" s="130">
        <v>1.2</v>
      </c>
      <c r="D72" s="134">
        <f t="shared" si="11"/>
        <v>40</v>
      </c>
      <c r="E72" s="131">
        <f t="shared" ref="E72:E106" si="12">IF(B72&lt;=40,0,B72-40)</f>
        <v>21</v>
      </c>
      <c r="F72" s="131">
        <f t="shared" si="9"/>
        <v>858</v>
      </c>
      <c r="G72" s="131">
        <f t="shared" si="7"/>
        <v>1</v>
      </c>
      <c r="H72" s="131">
        <f t="shared" si="8"/>
        <v>1</v>
      </c>
      <c r="M72" s="128">
        <f t="shared" si="10"/>
        <v>378</v>
      </c>
    </row>
    <row r="73" spans="1:13" x14ac:dyDescent="0.2">
      <c r="A73" s="129">
        <v>72</v>
      </c>
      <c r="B73" s="130">
        <v>39</v>
      </c>
      <c r="C73" s="130">
        <v>1.2</v>
      </c>
      <c r="D73" s="134">
        <f t="shared" si="11"/>
        <v>39</v>
      </c>
      <c r="E73" s="131">
        <f t="shared" si="12"/>
        <v>0</v>
      </c>
      <c r="F73" s="131">
        <f t="shared" si="9"/>
        <v>468</v>
      </c>
      <c r="G73" s="131">
        <f t="shared" ref="G73:G107" si="13">IF(C73&gt;AVERAGE(C:C),1,0)</f>
        <v>1</v>
      </c>
      <c r="H73" s="131">
        <f t="shared" si="8"/>
        <v>0</v>
      </c>
      <c r="M73" s="128">
        <f t="shared" si="10"/>
        <v>0</v>
      </c>
    </row>
    <row r="74" spans="1:13" x14ac:dyDescent="0.2">
      <c r="A74" s="129">
        <v>73</v>
      </c>
      <c r="B74" s="130">
        <v>74</v>
      </c>
      <c r="C74" s="130">
        <v>1.2</v>
      </c>
      <c r="D74" s="134">
        <f t="shared" si="11"/>
        <v>40</v>
      </c>
      <c r="E74" s="131">
        <f t="shared" si="12"/>
        <v>34</v>
      </c>
      <c r="F74" s="131">
        <f t="shared" si="9"/>
        <v>1092</v>
      </c>
      <c r="G74" s="131">
        <f t="shared" si="13"/>
        <v>1</v>
      </c>
      <c r="H74" s="131">
        <f t="shared" si="8"/>
        <v>1</v>
      </c>
      <c r="M74" s="128">
        <f t="shared" si="10"/>
        <v>612</v>
      </c>
    </row>
    <row r="75" spans="1:13" x14ac:dyDescent="0.2">
      <c r="A75" s="129">
        <v>74</v>
      </c>
      <c r="B75" s="130">
        <v>47</v>
      </c>
      <c r="C75" s="130">
        <v>0.9</v>
      </c>
      <c r="D75" s="134">
        <f t="shared" si="11"/>
        <v>40</v>
      </c>
      <c r="E75" s="131">
        <f t="shared" si="12"/>
        <v>7</v>
      </c>
      <c r="F75" s="131">
        <f t="shared" si="9"/>
        <v>454.5</v>
      </c>
      <c r="G75" s="131">
        <f t="shared" si="13"/>
        <v>0</v>
      </c>
      <c r="H75" s="131">
        <f t="shared" si="8"/>
        <v>0</v>
      </c>
      <c r="M75" s="128">
        <f t="shared" si="10"/>
        <v>94.5</v>
      </c>
    </row>
    <row r="76" spans="1:13" x14ac:dyDescent="0.2">
      <c r="A76" s="129">
        <v>75</v>
      </c>
      <c r="B76" s="130">
        <v>55</v>
      </c>
      <c r="C76" s="130">
        <v>1.2</v>
      </c>
      <c r="D76" s="134">
        <f t="shared" si="11"/>
        <v>40</v>
      </c>
      <c r="E76" s="131">
        <f t="shared" si="12"/>
        <v>15</v>
      </c>
      <c r="F76" s="131">
        <f t="shared" si="9"/>
        <v>750</v>
      </c>
      <c r="G76" s="131">
        <f t="shared" si="13"/>
        <v>1</v>
      </c>
      <c r="H76" s="131">
        <f t="shared" si="8"/>
        <v>1</v>
      </c>
      <c r="M76" s="128">
        <f t="shared" si="10"/>
        <v>270</v>
      </c>
    </row>
    <row r="77" spans="1:13" x14ac:dyDescent="0.2">
      <c r="A77" s="129">
        <v>76</v>
      </c>
      <c r="B77" s="130">
        <v>75</v>
      </c>
      <c r="C77" s="130">
        <v>1.2</v>
      </c>
      <c r="D77" s="134">
        <f t="shared" si="11"/>
        <v>40</v>
      </c>
      <c r="E77" s="131">
        <f t="shared" si="12"/>
        <v>35</v>
      </c>
      <c r="F77" s="131">
        <f t="shared" si="9"/>
        <v>1110</v>
      </c>
      <c r="G77" s="131">
        <f t="shared" si="13"/>
        <v>1</v>
      </c>
      <c r="H77" s="131">
        <f t="shared" si="8"/>
        <v>1</v>
      </c>
      <c r="M77" s="128">
        <f t="shared" si="10"/>
        <v>630</v>
      </c>
    </row>
    <row r="78" spans="1:13" x14ac:dyDescent="0.2">
      <c r="A78" s="129">
        <v>77</v>
      </c>
      <c r="B78" s="130">
        <v>54</v>
      </c>
      <c r="C78" s="130">
        <v>1.2</v>
      </c>
      <c r="D78" s="134">
        <f t="shared" si="11"/>
        <v>40</v>
      </c>
      <c r="E78" s="131">
        <f t="shared" si="12"/>
        <v>14</v>
      </c>
      <c r="F78" s="131">
        <f t="shared" si="9"/>
        <v>732</v>
      </c>
      <c r="G78" s="131">
        <f t="shared" si="13"/>
        <v>1</v>
      </c>
      <c r="H78" s="131">
        <f t="shared" si="8"/>
        <v>1</v>
      </c>
      <c r="M78" s="128">
        <f t="shared" si="10"/>
        <v>252</v>
      </c>
    </row>
    <row r="79" spans="1:13" x14ac:dyDescent="0.2">
      <c r="A79" s="129">
        <v>78</v>
      </c>
      <c r="B79" s="130">
        <v>77</v>
      </c>
      <c r="C79" s="130">
        <v>1.1000000000000001</v>
      </c>
      <c r="D79" s="134">
        <f t="shared" si="11"/>
        <v>40</v>
      </c>
      <c r="E79" s="131">
        <f t="shared" si="12"/>
        <v>37</v>
      </c>
      <c r="F79" s="131">
        <f t="shared" si="9"/>
        <v>1050.5</v>
      </c>
      <c r="G79" s="131">
        <f t="shared" si="13"/>
        <v>1</v>
      </c>
      <c r="H79" s="131">
        <f t="shared" si="8"/>
        <v>1</v>
      </c>
      <c r="M79" s="128">
        <f t="shared" si="10"/>
        <v>610.5</v>
      </c>
    </row>
    <row r="80" spans="1:13" x14ac:dyDescent="0.2">
      <c r="A80" s="129">
        <v>79</v>
      </c>
      <c r="B80" s="130">
        <v>67</v>
      </c>
      <c r="C80" s="130">
        <v>0.9</v>
      </c>
      <c r="D80" s="134">
        <f t="shared" si="11"/>
        <v>40</v>
      </c>
      <c r="E80" s="131">
        <f t="shared" si="12"/>
        <v>27</v>
      </c>
      <c r="F80" s="131">
        <f t="shared" si="9"/>
        <v>724.5</v>
      </c>
      <c r="G80" s="131">
        <f t="shared" si="13"/>
        <v>0</v>
      </c>
      <c r="H80" s="131">
        <f t="shared" si="8"/>
        <v>1</v>
      </c>
      <c r="M80" s="128">
        <f t="shared" si="10"/>
        <v>364.5</v>
      </c>
    </row>
    <row r="81" spans="1:13" x14ac:dyDescent="0.2">
      <c r="A81" s="129">
        <v>80</v>
      </c>
      <c r="B81" s="130">
        <v>64</v>
      </c>
      <c r="C81" s="130">
        <v>0.9</v>
      </c>
      <c r="D81" s="134">
        <f t="shared" si="11"/>
        <v>40</v>
      </c>
      <c r="E81" s="131">
        <f t="shared" si="12"/>
        <v>24</v>
      </c>
      <c r="F81" s="131">
        <f t="shared" si="9"/>
        <v>684</v>
      </c>
      <c r="G81" s="131">
        <f t="shared" si="13"/>
        <v>0</v>
      </c>
      <c r="H81" s="131">
        <f t="shared" si="8"/>
        <v>1</v>
      </c>
      <c r="M81" s="128">
        <f t="shared" si="10"/>
        <v>324</v>
      </c>
    </row>
    <row r="82" spans="1:13" x14ac:dyDescent="0.2">
      <c r="A82" s="129">
        <v>81</v>
      </c>
      <c r="B82" s="130">
        <v>39</v>
      </c>
      <c r="C82" s="130">
        <v>1.1000000000000001</v>
      </c>
      <c r="D82" s="134">
        <f t="shared" si="11"/>
        <v>39</v>
      </c>
      <c r="E82" s="131">
        <f t="shared" si="12"/>
        <v>0</v>
      </c>
      <c r="F82" s="131">
        <f t="shared" si="9"/>
        <v>429.00000000000006</v>
      </c>
      <c r="G82" s="131">
        <f t="shared" si="13"/>
        <v>1</v>
      </c>
      <c r="H82" s="131">
        <f t="shared" si="8"/>
        <v>0</v>
      </c>
      <c r="M82" s="128">
        <f t="shared" si="10"/>
        <v>0</v>
      </c>
    </row>
    <row r="83" spans="1:13" x14ac:dyDescent="0.2">
      <c r="A83" s="129">
        <v>82</v>
      </c>
      <c r="B83" s="130">
        <v>79</v>
      </c>
      <c r="C83" s="130">
        <v>1</v>
      </c>
      <c r="D83" s="134">
        <f t="shared" si="11"/>
        <v>40</v>
      </c>
      <c r="E83" s="131">
        <f t="shared" si="12"/>
        <v>39</v>
      </c>
      <c r="F83" s="131">
        <f t="shared" si="9"/>
        <v>985</v>
      </c>
      <c r="G83" s="131">
        <f t="shared" si="13"/>
        <v>0</v>
      </c>
      <c r="H83" s="131">
        <f t="shared" si="8"/>
        <v>1</v>
      </c>
      <c r="M83" s="128">
        <f t="shared" si="10"/>
        <v>585</v>
      </c>
    </row>
    <row r="84" spans="1:13" x14ac:dyDescent="0.2">
      <c r="A84" s="129">
        <v>83</v>
      </c>
      <c r="B84" s="130">
        <v>44</v>
      </c>
      <c r="C84" s="130">
        <v>1</v>
      </c>
      <c r="D84" s="134">
        <f t="shared" si="11"/>
        <v>40</v>
      </c>
      <c r="E84" s="131">
        <f t="shared" si="12"/>
        <v>4</v>
      </c>
      <c r="F84" s="131">
        <f t="shared" si="9"/>
        <v>460</v>
      </c>
      <c r="G84" s="131">
        <f t="shared" si="13"/>
        <v>0</v>
      </c>
      <c r="H84" s="131">
        <f t="shared" si="8"/>
        <v>0</v>
      </c>
      <c r="M84" s="128">
        <f t="shared" si="10"/>
        <v>60</v>
      </c>
    </row>
    <row r="85" spans="1:13" x14ac:dyDescent="0.2">
      <c r="A85" s="129">
        <v>84</v>
      </c>
      <c r="B85" s="130">
        <v>27</v>
      </c>
      <c r="C85" s="130">
        <v>1.1000000000000001</v>
      </c>
      <c r="D85" s="134">
        <f t="shared" si="11"/>
        <v>27</v>
      </c>
      <c r="E85" s="131">
        <f t="shared" si="12"/>
        <v>0</v>
      </c>
      <c r="F85" s="131">
        <f t="shared" si="9"/>
        <v>297</v>
      </c>
      <c r="G85" s="131">
        <f t="shared" si="13"/>
        <v>1</v>
      </c>
      <c r="H85" s="131">
        <f t="shared" si="8"/>
        <v>0</v>
      </c>
      <c r="M85" s="128">
        <f t="shared" si="10"/>
        <v>0</v>
      </c>
    </row>
    <row r="86" spans="1:13" x14ac:dyDescent="0.2">
      <c r="A86" s="129">
        <v>85</v>
      </c>
      <c r="B86" s="130">
        <v>37</v>
      </c>
      <c r="C86" s="130">
        <v>1</v>
      </c>
      <c r="D86" s="134">
        <f t="shared" si="11"/>
        <v>37</v>
      </c>
      <c r="E86" s="131">
        <f t="shared" si="12"/>
        <v>0</v>
      </c>
      <c r="F86" s="131">
        <f t="shared" si="9"/>
        <v>370</v>
      </c>
      <c r="G86" s="131">
        <f t="shared" si="13"/>
        <v>0</v>
      </c>
      <c r="H86" s="131">
        <f t="shared" si="8"/>
        <v>0</v>
      </c>
      <c r="M86" s="128">
        <f t="shared" si="10"/>
        <v>0</v>
      </c>
    </row>
    <row r="87" spans="1:13" x14ac:dyDescent="0.2">
      <c r="A87" s="129">
        <v>86</v>
      </c>
      <c r="B87" s="130">
        <v>39</v>
      </c>
      <c r="C87" s="130">
        <v>1</v>
      </c>
      <c r="D87" s="134">
        <f t="shared" si="11"/>
        <v>39</v>
      </c>
      <c r="E87" s="131">
        <f t="shared" si="12"/>
        <v>0</v>
      </c>
      <c r="F87" s="131">
        <f t="shared" si="9"/>
        <v>390</v>
      </c>
      <c r="G87" s="131">
        <f t="shared" si="13"/>
        <v>0</v>
      </c>
      <c r="H87" s="131">
        <f t="shared" si="8"/>
        <v>0</v>
      </c>
      <c r="M87" s="128">
        <f t="shared" si="10"/>
        <v>0</v>
      </c>
    </row>
    <row r="88" spans="1:13" x14ac:dyDescent="0.2">
      <c r="A88" s="129">
        <v>87</v>
      </c>
      <c r="B88" s="130">
        <v>32</v>
      </c>
      <c r="C88" s="130">
        <v>1.1000000000000001</v>
      </c>
      <c r="D88" s="134">
        <f t="shared" si="11"/>
        <v>32</v>
      </c>
      <c r="E88" s="131">
        <f t="shared" si="12"/>
        <v>0</v>
      </c>
      <c r="F88" s="131">
        <f t="shared" si="9"/>
        <v>352</v>
      </c>
      <c r="G88" s="131">
        <f t="shared" si="13"/>
        <v>1</v>
      </c>
      <c r="H88" s="131">
        <f t="shared" si="8"/>
        <v>0</v>
      </c>
      <c r="M88" s="128">
        <f t="shared" si="10"/>
        <v>0</v>
      </c>
    </row>
    <row r="89" spans="1:13" x14ac:dyDescent="0.2">
      <c r="A89" s="129">
        <v>88</v>
      </c>
      <c r="B89" s="130">
        <v>26</v>
      </c>
      <c r="C89" s="130">
        <v>1.1000000000000001</v>
      </c>
      <c r="D89" s="134">
        <f t="shared" si="11"/>
        <v>26</v>
      </c>
      <c r="E89" s="131">
        <f t="shared" si="12"/>
        <v>0</v>
      </c>
      <c r="F89" s="131">
        <f t="shared" si="9"/>
        <v>286</v>
      </c>
      <c r="G89" s="131">
        <f t="shared" si="13"/>
        <v>1</v>
      </c>
      <c r="H89" s="131">
        <f t="shared" si="8"/>
        <v>0</v>
      </c>
      <c r="M89" s="128">
        <f t="shared" si="10"/>
        <v>0</v>
      </c>
    </row>
    <row r="90" spans="1:13" x14ac:dyDescent="0.2">
      <c r="A90" s="129">
        <v>89</v>
      </c>
      <c r="B90" s="130">
        <v>29</v>
      </c>
      <c r="C90" s="130">
        <v>1.1000000000000001</v>
      </c>
      <c r="D90" s="134">
        <f t="shared" si="11"/>
        <v>29</v>
      </c>
      <c r="E90" s="131">
        <f t="shared" si="12"/>
        <v>0</v>
      </c>
      <c r="F90" s="131">
        <f t="shared" si="9"/>
        <v>319</v>
      </c>
      <c r="G90" s="131">
        <f t="shared" si="13"/>
        <v>1</v>
      </c>
      <c r="H90" s="131">
        <f t="shared" si="8"/>
        <v>0</v>
      </c>
      <c r="M90" s="128">
        <f t="shared" si="10"/>
        <v>0</v>
      </c>
    </row>
    <row r="91" spans="1:13" x14ac:dyDescent="0.2">
      <c r="A91" s="129">
        <v>90</v>
      </c>
      <c r="B91" s="130">
        <v>75</v>
      </c>
      <c r="C91" s="130">
        <v>1.1000000000000001</v>
      </c>
      <c r="D91" s="134">
        <f t="shared" si="11"/>
        <v>40</v>
      </c>
      <c r="E91" s="131">
        <f t="shared" si="12"/>
        <v>35</v>
      </c>
      <c r="F91" s="131">
        <f t="shared" si="9"/>
        <v>1017.5000000000001</v>
      </c>
      <c r="G91" s="131">
        <f t="shared" si="13"/>
        <v>1</v>
      </c>
      <c r="H91" s="131">
        <f t="shared" si="8"/>
        <v>1</v>
      </c>
      <c r="M91" s="128">
        <f t="shared" si="10"/>
        <v>577.5</v>
      </c>
    </row>
    <row r="92" spans="1:13" x14ac:dyDescent="0.2">
      <c r="A92" s="129">
        <v>91</v>
      </c>
      <c r="B92" s="130">
        <v>77</v>
      </c>
      <c r="C92" s="130">
        <v>1.1000000000000001</v>
      </c>
      <c r="D92" s="134">
        <f t="shared" si="11"/>
        <v>40</v>
      </c>
      <c r="E92" s="131">
        <f t="shared" si="12"/>
        <v>37</v>
      </c>
      <c r="F92" s="131">
        <f t="shared" si="9"/>
        <v>1050.5</v>
      </c>
      <c r="G92" s="131">
        <f t="shared" si="13"/>
        <v>1</v>
      </c>
      <c r="H92" s="131">
        <f t="shared" si="8"/>
        <v>1</v>
      </c>
      <c r="M92" s="128">
        <f t="shared" si="10"/>
        <v>610.5</v>
      </c>
    </row>
    <row r="93" spans="1:13" x14ac:dyDescent="0.2">
      <c r="A93" s="129">
        <v>92</v>
      </c>
      <c r="B93" s="130">
        <v>72</v>
      </c>
      <c r="C93" s="130">
        <v>0.9</v>
      </c>
      <c r="D93" s="134">
        <f t="shared" si="11"/>
        <v>40</v>
      </c>
      <c r="E93" s="131">
        <f t="shared" si="12"/>
        <v>32</v>
      </c>
      <c r="F93" s="131">
        <f t="shared" si="9"/>
        <v>792</v>
      </c>
      <c r="G93" s="131">
        <f t="shared" si="13"/>
        <v>0</v>
      </c>
      <c r="H93" s="131">
        <f t="shared" si="8"/>
        <v>1</v>
      </c>
      <c r="M93" s="128">
        <f t="shared" si="10"/>
        <v>432</v>
      </c>
    </row>
    <row r="94" spans="1:13" x14ac:dyDescent="0.2">
      <c r="A94" s="129">
        <v>93</v>
      </c>
      <c r="B94" s="130">
        <v>44</v>
      </c>
      <c r="C94" s="130">
        <v>1</v>
      </c>
      <c r="D94" s="134">
        <f t="shared" si="11"/>
        <v>40</v>
      </c>
      <c r="E94" s="131">
        <f t="shared" si="12"/>
        <v>4</v>
      </c>
      <c r="F94" s="131">
        <f t="shared" si="9"/>
        <v>460</v>
      </c>
      <c r="G94" s="131">
        <f t="shared" si="13"/>
        <v>0</v>
      </c>
      <c r="H94" s="131">
        <f t="shared" si="8"/>
        <v>0</v>
      </c>
      <c r="M94" s="128">
        <f t="shared" si="10"/>
        <v>60</v>
      </c>
    </row>
    <row r="95" spans="1:13" x14ac:dyDescent="0.2">
      <c r="A95" s="129">
        <v>94</v>
      </c>
      <c r="B95" s="130">
        <v>78</v>
      </c>
      <c r="C95" s="130">
        <v>1.1000000000000001</v>
      </c>
      <c r="D95" s="134">
        <f t="shared" si="11"/>
        <v>40</v>
      </c>
      <c r="E95" s="131">
        <f t="shared" si="12"/>
        <v>38</v>
      </c>
      <c r="F95" s="131">
        <f t="shared" si="9"/>
        <v>1067</v>
      </c>
      <c r="G95" s="131">
        <f t="shared" si="13"/>
        <v>1</v>
      </c>
      <c r="H95" s="131">
        <f t="shared" si="8"/>
        <v>1</v>
      </c>
      <c r="M95" s="128">
        <f t="shared" si="10"/>
        <v>627</v>
      </c>
    </row>
    <row r="96" spans="1:13" x14ac:dyDescent="0.2">
      <c r="A96" s="129">
        <v>95</v>
      </c>
      <c r="B96" s="130">
        <v>46</v>
      </c>
      <c r="C96" s="130">
        <v>1</v>
      </c>
      <c r="D96" s="134">
        <f t="shared" si="11"/>
        <v>40</v>
      </c>
      <c r="E96" s="131">
        <f t="shared" si="12"/>
        <v>6</v>
      </c>
      <c r="F96" s="131">
        <f t="shared" si="9"/>
        <v>490</v>
      </c>
      <c r="G96" s="131">
        <f t="shared" si="13"/>
        <v>0</v>
      </c>
      <c r="H96" s="131">
        <f t="shared" si="8"/>
        <v>0</v>
      </c>
      <c r="M96" s="128">
        <f t="shared" si="10"/>
        <v>90</v>
      </c>
    </row>
    <row r="97" spans="1:16" x14ac:dyDescent="0.2">
      <c r="A97" s="129">
        <v>96</v>
      </c>
      <c r="B97" s="130">
        <v>79</v>
      </c>
      <c r="C97" s="130">
        <v>1.1000000000000001</v>
      </c>
      <c r="D97" s="134">
        <f t="shared" si="11"/>
        <v>40</v>
      </c>
      <c r="E97" s="131">
        <f t="shared" si="12"/>
        <v>39</v>
      </c>
      <c r="F97" s="131">
        <f t="shared" si="9"/>
        <v>1083.5</v>
      </c>
      <c r="G97" s="131">
        <f t="shared" si="13"/>
        <v>1</v>
      </c>
      <c r="H97" s="131">
        <f t="shared" si="8"/>
        <v>1</v>
      </c>
      <c r="M97" s="128">
        <f t="shared" si="10"/>
        <v>643.5</v>
      </c>
    </row>
    <row r="98" spans="1:16" x14ac:dyDescent="0.2">
      <c r="A98" s="129">
        <v>97</v>
      </c>
      <c r="B98" s="130">
        <v>46</v>
      </c>
      <c r="C98" s="130">
        <v>0.9</v>
      </c>
      <c r="D98" s="134">
        <f t="shared" si="11"/>
        <v>40</v>
      </c>
      <c r="E98" s="131">
        <f t="shared" si="12"/>
        <v>6</v>
      </c>
      <c r="F98" s="131">
        <f t="shared" si="9"/>
        <v>441</v>
      </c>
      <c r="G98" s="131">
        <f t="shared" si="13"/>
        <v>0</v>
      </c>
      <c r="H98" s="131">
        <f t="shared" si="8"/>
        <v>0</v>
      </c>
      <c r="M98" s="128">
        <f t="shared" si="10"/>
        <v>81</v>
      </c>
    </row>
    <row r="99" spans="1:16" x14ac:dyDescent="0.2">
      <c r="A99" s="129">
        <v>98</v>
      </c>
      <c r="B99" s="130">
        <v>30</v>
      </c>
      <c r="C99" s="130">
        <v>0.9</v>
      </c>
      <c r="D99" s="134">
        <f t="shared" si="11"/>
        <v>30</v>
      </c>
      <c r="E99" s="131">
        <f t="shared" si="12"/>
        <v>0</v>
      </c>
      <c r="F99" s="131">
        <f t="shared" si="9"/>
        <v>270</v>
      </c>
      <c r="G99" s="131">
        <f t="shared" si="13"/>
        <v>0</v>
      </c>
      <c r="H99" s="131">
        <f t="shared" si="8"/>
        <v>0</v>
      </c>
      <c r="M99" s="128">
        <f t="shared" si="10"/>
        <v>0</v>
      </c>
    </row>
    <row r="100" spans="1:16" x14ac:dyDescent="0.2">
      <c r="A100" s="129">
        <v>99</v>
      </c>
      <c r="B100" s="130">
        <v>79</v>
      </c>
      <c r="C100" s="130">
        <v>1.2</v>
      </c>
      <c r="D100" s="134">
        <f t="shared" si="11"/>
        <v>40</v>
      </c>
      <c r="E100" s="131">
        <f t="shared" si="12"/>
        <v>39</v>
      </c>
      <c r="F100" s="131">
        <f t="shared" si="9"/>
        <v>1182</v>
      </c>
      <c r="G100" s="131">
        <f t="shared" si="13"/>
        <v>1</v>
      </c>
      <c r="H100" s="131">
        <f t="shared" si="8"/>
        <v>1</v>
      </c>
      <c r="M100" s="128">
        <f t="shared" si="10"/>
        <v>702</v>
      </c>
    </row>
    <row r="101" spans="1:16" x14ac:dyDescent="0.2">
      <c r="A101" s="147">
        <v>100</v>
      </c>
      <c r="B101" s="148">
        <v>33</v>
      </c>
      <c r="C101" s="148">
        <v>0.9</v>
      </c>
      <c r="D101" s="149">
        <f t="shared" si="11"/>
        <v>33</v>
      </c>
      <c r="E101" s="150">
        <f t="shared" si="12"/>
        <v>0</v>
      </c>
      <c r="F101" s="150">
        <f t="shared" si="9"/>
        <v>297</v>
      </c>
      <c r="G101" s="150">
        <f t="shared" si="13"/>
        <v>0</v>
      </c>
      <c r="H101" s="150">
        <f t="shared" si="8"/>
        <v>0</v>
      </c>
      <c r="M101" s="128">
        <f t="shared" si="10"/>
        <v>0</v>
      </c>
    </row>
    <row r="107" spans="1:16" x14ac:dyDescent="0.2">
      <c r="J107" s="128">
        <f ca="1">RAND()</f>
        <v>0.19525249528187827</v>
      </c>
      <c r="K107" s="128"/>
      <c r="L107" s="128">
        <f ca="1">RANDBETWEEN(2,5)</f>
        <v>3</v>
      </c>
      <c r="N107" s="128"/>
      <c r="O107" s="128"/>
      <c r="P107" s="128"/>
    </row>
    <row r="108" spans="1:16" x14ac:dyDescent="0.2">
      <c r="J108" s="128">
        <f t="shared" ref="J108:J109" ca="1" si="14">RAND()</f>
        <v>0.12145103801608059</v>
      </c>
      <c r="K108" s="128"/>
      <c r="L108" s="128">
        <f t="shared" ref="L108:L112" ca="1" si="15">RANDBETWEEN(2,5)</f>
        <v>4</v>
      </c>
      <c r="N108" s="128"/>
      <c r="O108" s="128"/>
      <c r="P108" s="128"/>
    </row>
    <row r="109" spans="1:16" x14ac:dyDescent="0.2">
      <c r="J109" s="128">
        <f t="shared" ca="1" si="14"/>
        <v>0.60209202513366811</v>
      </c>
      <c r="K109" s="128"/>
      <c r="L109" s="128">
        <f t="shared" ca="1" si="15"/>
        <v>4</v>
      </c>
      <c r="N109" s="128"/>
      <c r="O109" s="128"/>
      <c r="P109" s="128"/>
    </row>
    <row r="110" spans="1:16" x14ac:dyDescent="0.2">
      <c r="J110" s="128">
        <f ca="1">RAND()</f>
        <v>0.64085056163523224</v>
      </c>
      <c r="K110" s="128"/>
      <c r="L110" s="128">
        <f t="shared" ca="1" si="15"/>
        <v>2</v>
      </c>
      <c r="N110" s="128"/>
      <c r="O110" s="128"/>
      <c r="P110" s="128"/>
    </row>
    <row r="111" spans="1:16" x14ac:dyDescent="0.2">
      <c r="J111" s="128">
        <f ca="1">RAND()</f>
        <v>0.60988023178257178</v>
      </c>
      <c r="K111" s="128"/>
      <c r="L111" s="128">
        <f t="shared" ca="1" si="15"/>
        <v>3</v>
      </c>
      <c r="N111" s="128"/>
      <c r="O111" s="128"/>
      <c r="P111" s="128"/>
    </row>
    <row r="112" spans="1:16" x14ac:dyDescent="0.2">
      <c r="J112" s="128">
        <f ca="1">RAND()</f>
        <v>0.15656699046455202</v>
      </c>
      <c r="K112" s="128"/>
      <c r="L112" s="128">
        <f t="shared" ca="1" si="15"/>
        <v>4</v>
      </c>
      <c r="N112" s="128"/>
      <c r="O112" s="128"/>
      <c r="P112" s="128"/>
    </row>
    <row r="113" spans="10:16" x14ac:dyDescent="0.2">
      <c r="J113" s="128" t="s">
        <v>135</v>
      </c>
      <c r="K113" s="128"/>
      <c r="L113" s="128" t="s">
        <v>136</v>
      </c>
      <c r="N113" s="128"/>
      <c r="O113" s="128"/>
      <c r="P113" s="128"/>
    </row>
    <row r="114" spans="10:16" x14ac:dyDescent="0.2">
      <c r="J114" s="128"/>
      <c r="K114" s="128"/>
      <c r="L114" s="128"/>
      <c r="N114" s="128"/>
      <c r="O114" s="128"/>
      <c r="P114" s="128"/>
    </row>
    <row r="115" spans="10:16" x14ac:dyDescent="0.2">
      <c r="J115" s="128"/>
      <c r="K115" s="128"/>
      <c r="L115" s="128"/>
      <c r="N115" s="128"/>
      <c r="O115" s="128"/>
      <c r="P115" s="128"/>
    </row>
    <row r="116" spans="10:16" x14ac:dyDescent="0.2">
      <c r="J116" s="128"/>
      <c r="K116" s="128"/>
      <c r="L116" s="128"/>
      <c r="N116" s="128"/>
      <c r="O116" s="128"/>
      <c r="P116" s="128"/>
    </row>
    <row r="117" spans="10:16" x14ac:dyDescent="0.2">
      <c r="J117" s="128"/>
      <c r="K117" s="128"/>
      <c r="L117" s="128"/>
      <c r="N117" s="128"/>
      <c r="O117" s="128"/>
      <c r="P117" s="128"/>
    </row>
    <row r="118" spans="10:16" x14ac:dyDescent="0.2">
      <c r="J118" s="128"/>
      <c r="K118" s="128"/>
      <c r="L118" s="128"/>
      <c r="N118" s="128"/>
      <c r="O118" s="128"/>
      <c r="P118" s="128"/>
    </row>
    <row r="119" spans="10:16" x14ac:dyDescent="0.2">
      <c r="J119" s="128"/>
      <c r="K119" s="128"/>
      <c r="L119" s="128"/>
      <c r="N119" s="128"/>
      <c r="O119" s="128"/>
      <c r="P119" s="128"/>
    </row>
    <row r="120" spans="10:16" x14ac:dyDescent="0.2">
      <c r="J120" s="128"/>
      <c r="K120" s="128"/>
      <c r="L120" s="128"/>
      <c r="N120" s="128"/>
      <c r="O120" s="128"/>
      <c r="P120" s="128"/>
    </row>
    <row r="121" spans="10:16" x14ac:dyDescent="0.2">
      <c r="J121" s="128"/>
      <c r="K121" s="128"/>
      <c r="L121" s="128"/>
      <c r="N121" s="128"/>
      <c r="O121" s="128"/>
      <c r="P121" s="128"/>
    </row>
    <row r="122" spans="10:16" x14ac:dyDescent="0.2">
      <c r="J122" s="128"/>
      <c r="K122" s="128"/>
      <c r="L122" s="128"/>
      <c r="N122" s="128"/>
      <c r="O122" s="128"/>
      <c r="P122" s="128"/>
    </row>
    <row r="123" spans="10:16" x14ac:dyDescent="0.2">
      <c r="J123" s="128"/>
      <c r="K123" s="128"/>
      <c r="L123" s="128"/>
      <c r="N123" s="128"/>
      <c r="O123" s="128"/>
      <c r="P123" s="128"/>
    </row>
    <row r="124" spans="10:16" x14ac:dyDescent="0.2">
      <c r="J124" s="128"/>
      <c r="K124" s="128"/>
      <c r="L124" s="128"/>
      <c r="N124" s="128"/>
      <c r="O124" s="128"/>
      <c r="P124" s="128"/>
    </row>
    <row r="125" spans="10:16" x14ac:dyDescent="0.2">
      <c r="J125" s="128"/>
      <c r="K125" s="128"/>
      <c r="L125" s="128"/>
      <c r="N125" s="128"/>
      <c r="O125" s="128"/>
      <c r="P125" s="128"/>
    </row>
    <row r="126" spans="10:16" x14ac:dyDescent="0.2">
      <c r="J126" s="128"/>
      <c r="K126" s="128"/>
      <c r="L126" s="128"/>
      <c r="N126" s="128"/>
      <c r="O126" s="128"/>
      <c r="P126" s="128"/>
    </row>
    <row r="127" spans="10:16" x14ac:dyDescent="0.2">
      <c r="J127" s="128"/>
      <c r="K127" s="128"/>
      <c r="L127" s="128"/>
      <c r="N127" s="128"/>
      <c r="O127" s="128"/>
      <c r="P127" s="128"/>
    </row>
    <row r="128" spans="10:16" x14ac:dyDescent="0.2">
      <c r="J128" s="128"/>
      <c r="K128" s="128"/>
      <c r="L128" s="128"/>
      <c r="N128" s="128"/>
      <c r="O128" s="128"/>
      <c r="P128" s="128"/>
    </row>
    <row r="129" spans="10:16" x14ac:dyDescent="0.2">
      <c r="J129" s="128"/>
      <c r="K129" s="128"/>
      <c r="L129" s="128"/>
      <c r="N129" s="128"/>
      <c r="O129" s="128"/>
      <c r="P129" s="128"/>
    </row>
    <row r="130" spans="10:16" x14ac:dyDescent="0.2">
      <c r="J130" s="128"/>
      <c r="K130" s="128"/>
      <c r="L130" s="128"/>
      <c r="N130" s="128"/>
      <c r="O130" s="128"/>
      <c r="P130" s="128"/>
    </row>
    <row r="131" spans="10:16" x14ac:dyDescent="0.2">
      <c r="J131" s="128"/>
      <c r="K131" s="128"/>
      <c r="L131" s="128"/>
      <c r="N131" s="128"/>
      <c r="O131" s="128"/>
      <c r="P131" s="128"/>
    </row>
    <row r="132" spans="10:16" x14ac:dyDescent="0.2">
      <c r="J132" s="128"/>
      <c r="K132" s="128"/>
      <c r="L132" s="128"/>
      <c r="N132" s="128"/>
      <c r="O132" s="128"/>
      <c r="P132" s="128"/>
    </row>
    <row r="133" spans="10:16" x14ac:dyDescent="0.2">
      <c r="J133" s="128"/>
      <c r="K133" s="128"/>
      <c r="L133" s="128"/>
      <c r="N133" s="128"/>
      <c r="O133" s="128"/>
      <c r="P133" s="128"/>
    </row>
    <row r="134" spans="10:16" x14ac:dyDescent="0.2">
      <c r="J134" s="128"/>
      <c r="K134" s="128"/>
      <c r="L134" s="128"/>
      <c r="N134" s="128"/>
      <c r="O134" s="128"/>
      <c r="P134" s="128"/>
    </row>
    <row r="135" spans="10:16" x14ac:dyDescent="0.2">
      <c r="J135" s="128"/>
      <c r="K135" s="128"/>
      <c r="L135" s="128"/>
      <c r="N135" s="128"/>
      <c r="O135" s="128"/>
      <c r="P135" s="128"/>
    </row>
    <row r="136" spans="10:16" x14ac:dyDescent="0.2">
      <c r="J136" s="128"/>
      <c r="K136" s="128"/>
      <c r="L136" s="128"/>
      <c r="N136" s="128"/>
      <c r="O136" s="128"/>
      <c r="P136" s="128"/>
    </row>
    <row r="137" spans="10:16" x14ac:dyDescent="0.2">
      <c r="J137" s="128"/>
      <c r="K137" s="128"/>
      <c r="L137" s="128"/>
      <c r="N137" s="128"/>
      <c r="O137" s="128"/>
      <c r="P137" s="128"/>
    </row>
    <row r="138" spans="10:16" x14ac:dyDescent="0.2">
      <c r="J138" s="128"/>
      <c r="K138" s="128"/>
      <c r="L138" s="128"/>
      <c r="N138" s="128"/>
      <c r="O138" s="128"/>
      <c r="P138" s="128"/>
    </row>
    <row r="139" spans="10:16" x14ac:dyDescent="0.2">
      <c r="J139" s="128"/>
      <c r="K139" s="128"/>
      <c r="L139" s="128"/>
      <c r="N139" s="128"/>
      <c r="O139" s="128"/>
      <c r="P139" s="128"/>
    </row>
    <row r="140" spans="10:16" x14ac:dyDescent="0.2">
      <c r="J140" s="128"/>
      <c r="K140" s="128"/>
      <c r="L140" s="128"/>
      <c r="N140" s="128"/>
      <c r="O140" s="128"/>
      <c r="P140" s="128"/>
    </row>
    <row r="141" spans="10:16" x14ac:dyDescent="0.2">
      <c r="J141" s="128"/>
      <c r="K141" s="128"/>
      <c r="L141" s="128"/>
      <c r="N141" s="128"/>
      <c r="O141" s="128"/>
      <c r="P141" s="128"/>
    </row>
    <row r="142" spans="10:16" x14ac:dyDescent="0.2">
      <c r="J142" s="128"/>
      <c r="K142" s="128"/>
      <c r="L142" s="128"/>
      <c r="N142" s="128"/>
      <c r="O142" s="128"/>
      <c r="P142" s="128"/>
    </row>
    <row r="143" spans="10:16" x14ac:dyDescent="0.2">
      <c r="J143" s="128"/>
      <c r="K143" s="128"/>
      <c r="L143" s="128"/>
      <c r="N143" s="128"/>
      <c r="O143" s="128"/>
      <c r="P143" s="128"/>
    </row>
    <row r="144" spans="10:16" x14ac:dyDescent="0.2">
      <c r="J144" s="128"/>
      <c r="K144" s="128"/>
      <c r="L144" s="128"/>
      <c r="N144" s="128"/>
      <c r="O144" s="128"/>
      <c r="P144" s="128"/>
    </row>
    <row r="145" spans="10:16" x14ac:dyDescent="0.2">
      <c r="J145" s="128"/>
      <c r="K145" s="128"/>
      <c r="L145" s="128"/>
      <c r="N145" s="128"/>
      <c r="O145" s="128"/>
      <c r="P145" s="128"/>
    </row>
    <row r="146" spans="10:16" x14ac:dyDescent="0.2">
      <c r="J146" s="128"/>
      <c r="K146" s="128"/>
      <c r="L146" s="128"/>
      <c r="N146" s="128"/>
      <c r="O146" s="128"/>
      <c r="P146" s="128"/>
    </row>
    <row r="147" spans="10:16" x14ac:dyDescent="0.2">
      <c r="J147" s="128"/>
      <c r="K147" s="128"/>
      <c r="L147" s="128"/>
      <c r="N147" s="128"/>
      <c r="O147" s="128"/>
      <c r="P147" s="128"/>
    </row>
    <row r="148" spans="10:16" x14ac:dyDescent="0.2">
      <c r="J148" s="128"/>
      <c r="K148" s="128"/>
      <c r="L148" s="128"/>
      <c r="N148" s="128"/>
      <c r="O148" s="128"/>
      <c r="P148" s="128"/>
    </row>
    <row r="149" spans="10:16" x14ac:dyDescent="0.2">
      <c r="J149" s="128"/>
      <c r="K149" s="128"/>
      <c r="L149" s="128"/>
      <c r="N149" s="128"/>
      <c r="O149" s="128"/>
      <c r="P149" s="128"/>
    </row>
    <row r="150" spans="10:16" x14ac:dyDescent="0.2">
      <c r="J150" s="128"/>
      <c r="K150" s="128"/>
      <c r="L150" s="128"/>
      <c r="N150" s="128"/>
      <c r="O150" s="128"/>
      <c r="P150" s="128"/>
    </row>
    <row r="151" spans="10:16" x14ac:dyDescent="0.2">
      <c r="J151" s="128"/>
      <c r="K151" s="128"/>
      <c r="L151" s="128"/>
      <c r="N151" s="128"/>
      <c r="O151" s="128"/>
      <c r="P151" s="128"/>
    </row>
    <row r="152" spans="10:16" x14ac:dyDescent="0.2">
      <c r="J152" s="128"/>
      <c r="K152" s="128"/>
      <c r="L152" s="128"/>
      <c r="N152" s="128"/>
      <c r="O152" s="128"/>
      <c r="P152" s="128"/>
    </row>
    <row r="153" spans="10:16" x14ac:dyDescent="0.2">
      <c r="J153" s="128"/>
      <c r="K153" s="128"/>
      <c r="L153" s="128"/>
      <c r="N153" s="128"/>
      <c r="O153" s="128"/>
      <c r="P153" s="128"/>
    </row>
    <row r="154" spans="10:16" x14ac:dyDescent="0.2">
      <c r="J154" s="128"/>
      <c r="K154" s="128"/>
      <c r="L154" s="128"/>
      <c r="N154" s="128"/>
      <c r="O154" s="128"/>
      <c r="P154" s="128"/>
    </row>
    <row r="155" spans="10:16" x14ac:dyDescent="0.2">
      <c r="J155" s="128"/>
      <c r="K155" s="128"/>
      <c r="L155" s="128"/>
      <c r="N155" s="128"/>
      <c r="O155" s="128"/>
      <c r="P155" s="128"/>
    </row>
    <row r="156" spans="10:16" x14ac:dyDescent="0.2">
      <c r="J156" s="128"/>
      <c r="K156" s="128"/>
      <c r="L156" s="128"/>
      <c r="N156" s="128"/>
      <c r="O156" s="128"/>
      <c r="P156" s="128"/>
    </row>
    <row r="157" spans="10:16" x14ac:dyDescent="0.2">
      <c r="J157" s="128"/>
      <c r="K157" s="128"/>
      <c r="L157" s="128"/>
      <c r="N157" s="128"/>
      <c r="O157" s="128"/>
      <c r="P157" s="128"/>
    </row>
    <row r="158" spans="10:16" x14ac:dyDescent="0.2">
      <c r="J158" s="128"/>
      <c r="K158" s="128"/>
      <c r="L158" s="128"/>
      <c r="N158" s="128"/>
      <c r="O158" s="128"/>
      <c r="P158" s="128"/>
    </row>
    <row r="159" spans="10:16" x14ac:dyDescent="0.2">
      <c r="J159" s="128"/>
      <c r="K159" s="128"/>
      <c r="L159" s="128"/>
      <c r="N159" s="128"/>
      <c r="O159" s="128"/>
      <c r="P159" s="128"/>
    </row>
    <row r="160" spans="10:16" x14ac:dyDescent="0.2">
      <c r="J160" s="128"/>
      <c r="K160" s="128"/>
      <c r="L160" s="128"/>
      <c r="N160" s="128"/>
      <c r="O160" s="128"/>
      <c r="P160" s="128"/>
    </row>
    <row r="161" spans="10:16" x14ac:dyDescent="0.2">
      <c r="J161" s="128"/>
      <c r="K161" s="128"/>
      <c r="L161" s="128"/>
      <c r="N161" s="128"/>
      <c r="O161" s="128"/>
      <c r="P161" s="128"/>
    </row>
    <row r="162" spans="10:16" x14ac:dyDescent="0.2">
      <c r="J162" s="128"/>
      <c r="K162" s="128"/>
      <c r="L162" s="128"/>
      <c r="N162" s="128"/>
      <c r="O162" s="128"/>
      <c r="P162" s="128"/>
    </row>
    <row r="163" spans="10:16" x14ac:dyDescent="0.2">
      <c r="J163" s="128"/>
      <c r="K163" s="128"/>
      <c r="L163" s="128"/>
      <c r="N163" s="128"/>
      <c r="O163" s="128"/>
      <c r="P163" s="128"/>
    </row>
    <row r="164" spans="10:16" x14ac:dyDescent="0.2">
      <c r="J164" s="128"/>
      <c r="K164" s="128"/>
      <c r="L164" s="128"/>
      <c r="N164" s="128"/>
      <c r="O164" s="128"/>
      <c r="P164" s="128"/>
    </row>
    <row r="165" spans="10:16" x14ac:dyDescent="0.2">
      <c r="J165" s="128"/>
      <c r="K165" s="128"/>
      <c r="L165" s="128"/>
      <c r="N165" s="128"/>
      <c r="O165" s="128"/>
      <c r="P165" s="128"/>
    </row>
    <row r="166" spans="10:16" x14ac:dyDescent="0.2">
      <c r="J166" s="128"/>
      <c r="K166" s="128"/>
      <c r="L166" s="128"/>
      <c r="N166" s="128"/>
      <c r="O166" s="128"/>
      <c r="P166" s="128"/>
    </row>
    <row r="167" spans="10:16" x14ac:dyDescent="0.2">
      <c r="J167" s="128"/>
      <c r="K167" s="128"/>
      <c r="L167" s="128"/>
      <c r="N167" s="128"/>
      <c r="O167" s="128"/>
      <c r="P167" s="128"/>
    </row>
    <row r="168" spans="10:16" x14ac:dyDescent="0.2">
      <c r="J168" s="128"/>
      <c r="K168" s="128"/>
      <c r="L168" s="128"/>
      <c r="N168" s="128"/>
      <c r="O168" s="128"/>
      <c r="P168" s="128"/>
    </row>
    <row r="169" spans="10:16" x14ac:dyDescent="0.2">
      <c r="J169" s="128"/>
      <c r="K169" s="128"/>
      <c r="L169" s="128"/>
      <c r="N169" s="128"/>
      <c r="O169" s="128"/>
      <c r="P169" s="128"/>
    </row>
    <row r="170" spans="10:16" x14ac:dyDescent="0.2">
      <c r="J170" s="128"/>
      <c r="K170" s="128"/>
      <c r="L170" s="128"/>
      <c r="N170" s="128"/>
      <c r="O170" s="128"/>
      <c r="P170" s="128"/>
    </row>
    <row r="171" spans="10:16" x14ac:dyDescent="0.2">
      <c r="J171" s="128"/>
      <c r="K171" s="128"/>
      <c r="L171" s="128"/>
      <c r="N171" s="128"/>
      <c r="O171" s="128"/>
      <c r="P171" s="128"/>
    </row>
    <row r="172" spans="10:16" x14ac:dyDescent="0.2">
      <c r="J172" s="128"/>
      <c r="K172" s="128"/>
      <c r="L172" s="128"/>
      <c r="N172" s="128"/>
      <c r="O172" s="128"/>
      <c r="P172" s="128"/>
    </row>
    <row r="173" spans="10:16" x14ac:dyDescent="0.2">
      <c r="J173" s="128"/>
      <c r="K173" s="128"/>
      <c r="L173" s="128"/>
      <c r="N173" s="128"/>
      <c r="O173" s="128"/>
      <c r="P173" s="128"/>
    </row>
    <row r="174" spans="10:16" x14ac:dyDescent="0.2">
      <c r="J174" s="128"/>
      <c r="K174" s="128"/>
      <c r="L174" s="128"/>
      <c r="N174" s="128"/>
      <c r="O174" s="128"/>
      <c r="P174" s="128"/>
    </row>
    <row r="175" spans="10:16" x14ac:dyDescent="0.2">
      <c r="J175" s="128"/>
      <c r="K175" s="128"/>
      <c r="L175" s="128"/>
      <c r="N175" s="128"/>
      <c r="O175" s="128"/>
      <c r="P175" s="128"/>
    </row>
    <row r="176" spans="10:16" x14ac:dyDescent="0.2">
      <c r="J176" s="128"/>
      <c r="K176" s="128"/>
      <c r="L176" s="128"/>
      <c r="N176" s="128"/>
      <c r="O176" s="128"/>
      <c r="P176" s="128"/>
    </row>
    <row r="177" spans="10:16" x14ac:dyDescent="0.2">
      <c r="J177" s="128"/>
      <c r="K177" s="128"/>
      <c r="L177" s="128"/>
      <c r="N177" s="128"/>
      <c r="O177" s="128"/>
      <c r="P177" s="128"/>
    </row>
    <row r="178" spans="10:16" x14ac:dyDescent="0.2">
      <c r="J178" s="128"/>
      <c r="K178" s="128"/>
      <c r="L178" s="128"/>
      <c r="N178" s="128"/>
      <c r="O178" s="128"/>
      <c r="P178" s="128"/>
    </row>
    <row r="179" spans="10:16" x14ac:dyDescent="0.2">
      <c r="J179" s="128"/>
      <c r="K179" s="128"/>
      <c r="L179" s="128"/>
      <c r="N179" s="128"/>
      <c r="O179" s="128"/>
      <c r="P179" s="128"/>
    </row>
    <row r="180" spans="10:16" x14ac:dyDescent="0.2">
      <c r="J180" s="128"/>
      <c r="K180" s="128"/>
      <c r="L180" s="128"/>
      <c r="N180" s="128"/>
      <c r="O180" s="128"/>
      <c r="P180" s="128"/>
    </row>
    <row r="181" spans="10:16" x14ac:dyDescent="0.2">
      <c r="J181" s="128"/>
      <c r="K181" s="128"/>
      <c r="L181" s="128"/>
      <c r="N181" s="128"/>
      <c r="O181" s="128"/>
      <c r="P181" s="128"/>
    </row>
    <row r="182" spans="10:16" x14ac:dyDescent="0.2">
      <c r="J182" s="128"/>
      <c r="K182" s="128"/>
      <c r="L182" s="128"/>
      <c r="N182" s="128"/>
      <c r="O182" s="128"/>
      <c r="P182" s="128"/>
    </row>
    <row r="183" spans="10:16" x14ac:dyDescent="0.2">
      <c r="J183" s="128"/>
      <c r="K183" s="128"/>
      <c r="L183" s="128"/>
      <c r="N183" s="128"/>
      <c r="O183" s="128"/>
      <c r="P183" s="128"/>
    </row>
    <row r="184" spans="10:16" x14ac:dyDescent="0.2">
      <c r="J184" s="128"/>
      <c r="K184" s="128"/>
      <c r="L184" s="128"/>
      <c r="N184" s="128"/>
      <c r="O184" s="128"/>
      <c r="P184" s="128"/>
    </row>
    <row r="185" spans="10:16" x14ac:dyDescent="0.2">
      <c r="J185" s="128"/>
      <c r="K185" s="128"/>
      <c r="L185" s="128"/>
      <c r="N185" s="128"/>
      <c r="O185" s="128"/>
      <c r="P185" s="128"/>
    </row>
    <row r="186" spans="10:16" x14ac:dyDescent="0.2">
      <c r="J186" s="128"/>
      <c r="K186" s="128"/>
      <c r="L186" s="128"/>
      <c r="N186" s="128"/>
      <c r="O186" s="128"/>
      <c r="P186" s="128"/>
    </row>
    <row r="187" spans="10:16" x14ac:dyDescent="0.2">
      <c r="J187" s="128"/>
      <c r="K187" s="128"/>
      <c r="L187" s="128"/>
      <c r="N187" s="128"/>
      <c r="O187" s="128"/>
      <c r="P187" s="128"/>
    </row>
    <row r="188" spans="10:16" x14ac:dyDescent="0.2">
      <c r="J188" s="128"/>
      <c r="K188" s="128"/>
      <c r="L188" s="128"/>
      <c r="N188" s="128"/>
      <c r="O188" s="128"/>
      <c r="P188" s="128"/>
    </row>
    <row r="189" spans="10:16" x14ac:dyDescent="0.2">
      <c r="J189" s="128"/>
      <c r="K189" s="128"/>
      <c r="L189" s="128"/>
      <c r="N189" s="128"/>
      <c r="O189" s="128"/>
      <c r="P189" s="128"/>
    </row>
    <row r="190" spans="10:16" x14ac:dyDescent="0.2">
      <c r="J190" s="128"/>
      <c r="K190" s="128"/>
      <c r="L190" s="128"/>
      <c r="N190" s="128"/>
      <c r="O190" s="128"/>
      <c r="P190" s="128"/>
    </row>
    <row r="191" spans="10:16" x14ac:dyDescent="0.2">
      <c r="J191" s="128"/>
      <c r="K191" s="128"/>
      <c r="L191" s="128"/>
      <c r="N191" s="128"/>
      <c r="O191" s="128"/>
      <c r="P191" s="128"/>
    </row>
    <row r="192" spans="10:16" x14ac:dyDescent="0.2">
      <c r="J192" s="128"/>
      <c r="K192" s="128"/>
      <c r="L192" s="128"/>
      <c r="N192" s="128"/>
      <c r="O192" s="128"/>
      <c r="P192" s="128"/>
    </row>
    <row r="193" spans="10:16" x14ac:dyDescent="0.2">
      <c r="J193" s="128"/>
      <c r="K193" s="128"/>
      <c r="L193" s="128"/>
      <c r="N193" s="128"/>
      <c r="O193" s="128"/>
      <c r="P193" s="128"/>
    </row>
    <row r="194" spans="10:16" x14ac:dyDescent="0.2">
      <c r="J194" s="128"/>
      <c r="K194" s="128"/>
      <c r="L194" s="128"/>
      <c r="N194" s="128"/>
      <c r="O194" s="128"/>
      <c r="P194" s="128"/>
    </row>
    <row r="195" spans="10:16" x14ac:dyDescent="0.2">
      <c r="J195" s="128"/>
      <c r="K195" s="128"/>
      <c r="L195" s="128"/>
      <c r="N195" s="128"/>
      <c r="O195" s="128"/>
      <c r="P195" s="128"/>
    </row>
    <row r="196" spans="10:16" x14ac:dyDescent="0.2">
      <c r="J196" s="128"/>
      <c r="K196" s="128"/>
      <c r="L196" s="128"/>
      <c r="N196" s="128"/>
      <c r="O196" s="128"/>
      <c r="P196" s="128"/>
    </row>
    <row r="197" spans="10:16" x14ac:dyDescent="0.2">
      <c r="J197" s="128"/>
      <c r="K197" s="128"/>
      <c r="L197" s="128"/>
      <c r="N197" s="128"/>
      <c r="O197" s="128"/>
      <c r="P197" s="128"/>
    </row>
    <row r="198" spans="10:16" x14ac:dyDescent="0.2">
      <c r="J198" s="128"/>
      <c r="K198" s="128"/>
      <c r="L198" s="128"/>
      <c r="N198" s="128"/>
      <c r="O198" s="128"/>
      <c r="P198" s="128"/>
    </row>
    <row r="199" spans="10:16" x14ac:dyDescent="0.2">
      <c r="J199" s="128"/>
      <c r="K199" s="128"/>
      <c r="L199" s="128"/>
      <c r="N199" s="128"/>
      <c r="O199" s="128"/>
      <c r="P199" s="128"/>
    </row>
    <row r="200" spans="10:16" x14ac:dyDescent="0.2">
      <c r="J200" s="128"/>
      <c r="K200" s="128"/>
      <c r="L200" s="128"/>
      <c r="N200" s="128"/>
      <c r="O200" s="128"/>
      <c r="P200" s="128"/>
    </row>
    <row r="201" spans="10:16" x14ac:dyDescent="0.2">
      <c r="J201" s="128"/>
      <c r="K201" s="128"/>
      <c r="L201" s="128"/>
      <c r="N201" s="128"/>
      <c r="O201" s="128"/>
      <c r="P201" s="128"/>
    </row>
    <row r="202" spans="10:16" x14ac:dyDescent="0.2">
      <c r="J202" s="128"/>
      <c r="K202" s="128"/>
      <c r="L202" s="128"/>
      <c r="N202" s="128"/>
      <c r="O202" s="128"/>
      <c r="P202" s="128"/>
    </row>
    <row r="203" spans="10:16" x14ac:dyDescent="0.2">
      <c r="J203" s="128"/>
      <c r="K203" s="128"/>
      <c r="L203" s="128"/>
      <c r="N203" s="128"/>
      <c r="O203" s="128"/>
      <c r="P203" s="128"/>
    </row>
    <row r="204" spans="10:16" x14ac:dyDescent="0.2">
      <c r="J204" s="128"/>
      <c r="K204" s="128"/>
      <c r="L204" s="128"/>
      <c r="N204" s="128"/>
      <c r="O204" s="128"/>
      <c r="P204" s="128"/>
    </row>
    <row r="205" spans="10:16" x14ac:dyDescent="0.2">
      <c r="J205" s="128"/>
      <c r="K205" s="128"/>
      <c r="L205" s="128"/>
      <c r="N205" s="128"/>
      <c r="O205" s="128"/>
      <c r="P205" s="128"/>
    </row>
    <row r="206" spans="10:16" x14ac:dyDescent="0.2">
      <c r="J206" s="128"/>
      <c r="K206" s="128"/>
      <c r="L206" s="128"/>
      <c r="N206" s="128"/>
      <c r="O206" s="128"/>
      <c r="P206" s="128"/>
    </row>
    <row r="207" spans="10:16" x14ac:dyDescent="0.2">
      <c r="J207" s="128"/>
      <c r="K207" s="128"/>
      <c r="L207" s="128"/>
      <c r="N207" s="128"/>
      <c r="O207" s="128"/>
      <c r="P207" s="128"/>
    </row>
    <row r="208" spans="10:16" x14ac:dyDescent="0.2">
      <c r="J208" s="128"/>
      <c r="K208" s="128"/>
      <c r="L208" s="128"/>
      <c r="N208" s="128"/>
      <c r="O208" s="128"/>
      <c r="P208" s="128"/>
    </row>
    <row r="209" spans="10:16" x14ac:dyDescent="0.2">
      <c r="J209" s="128"/>
      <c r="K209" s="128"/>
      <c r="L209" s="128"/>
      <c r="N209" s="128"/>
      <c r="O209" s="128"/>
      <c r="P209" s="128"/>
    </row>
    <row r="210" spans="10:16" x14ac:dyDescent="0.2">
      <c r="J210" s="128"/>
      <c r="K210" s="128"/>
      <c r="L210" s="128"/>
      <c r="N210" s="128"/>
      <c r="O210" s="128"/>
      <c r="P210" s="128"/>
    </row>
    <row r="211" spans="10:16" x14ac:dyDescent="0.2">
      <c r="J211" s="128"/>
      <c r="K211" s="128"/>
      <c r="L211" s="128"/>
      <c r="N211" s="128"/>
      <c r="O211" s="128"/>
      <c r="P211" s="128"/>
    </row>
    <row r="212" spans="10:16" x14ac:dyDescent="0.2">
      <c r="J212" s="128"/>
      <c r="K212" s="128"/>
      <c r="L212" s="128"/>
      <c r="N212" s="128"/>
      <c r="O212" s="128"/>
      <c r="P212" s="128"/>
    </row>
    <row r="213" spans="10:16" x14ac:dyDescent="0.2">
      <c r="J213" s="128"/>
      <c r="K213" s="128"/>
      <c r="L213" s="128"/>
      <c r="N213" s="128"/>
      <c r="O213" s="128"/>
      <c r="P213" s="128"/>
    </row>
    <row r="214" spans="10:16" x14ac:dyDescent="0.2">
      <c r="J214" s="128"/>
      <c r="K214" s="128"/>
      <c r="L214" s="128"/>
      <c r="N214" s="128"/>
      <c r="O214" s="128"/>
      <c r="P214" s="128"/>
    </row>
    <row r="215" spans="10:16" x14ac:dyDescent="0.2">
      <c r="J215" s="128"/>
      <c r="K215" s="128"/>
      <c r="L215" s="128"/>
      <c r="N215" s="128"/>
      <c r="O215" s="128"/>
      <c r="P215" s="128"/>
    </row>
    <row r="216" spans="10:16" x14ac:dyDescent="0.2">
      <c r="J216" s="128"/>
      <c r="K216" s="128"/>
      <c r="L216" s="128"/>
      <c r="N216" s="128"/>
      <c r="O216" s="128"/>
      <c r="P216" s="128"/>
    </row>
    <row r="217" spans="10:16" x14ac:dyDescent="0.2">
      <c r="J217" s="128"/>
      <c r="K217" s="128"/>
      <c r="L217" s="128"/>
      <c r="N217" s="128"/>
      <c r="O217" s="128"/>
      <c r="P217" s="128"/>
    </row>
    <row r="218" spans="10:16" x14ac:dyDescent="0.2">
      <c r="J218" s="128"/>
      <c r="K218" s="128"/>
      <c r="L218" s="128"/>
      <c r="N218" s="128"/>
      <c r="O218" s="128"/>
      <c r="P218" s="128"/>
    </row>
    <row r="219" spans="10:16" x14ac:dyDescent="0.2">
      <c r="J219" s="128"/>
      <c r="K219" s="128"/>
      <c r="L219" s="128"/>
      <c r="N219" s="128"/>
      <c r="O219" s="128"/>
      <c r="P219" s="128"/>
    </row>
    <row r="220" spans="10:16" x14ac:dyDescent="0.2">
      <c r="J220" s="128"/>
      <c r="K220" s="128"/>
      <c r="L220" s="128"/>
      <c r="N220" s="128"/>
      <c r="O220" s="128"/>
      <c r="P220" s="128"/>
    </row>
    <row r="221" spans="10:16" x14ac:dyDescent="0.2">
      <c r="J221" s="128"/>
      <c r="K221" s="128"/>
      <c r="L221" s="128"/>
      <c r="N221" s="128"/>
      <c r="O221" s="128"/>
      <c r="P221" s="128"/>
    </row>
    <row r="222" spans="10:16" x14ac:dyDescent="0.2">
      <c r="J222" s="128"/>
      <c r="K222" s="128"/>
      <c r="L222" s="128"/>
      <c r="N222" s="128"/>
      <c r="O222" s="128"/>
      <c r="P222" s="128"/>
    </row>
    <row r="223" spans="10:16" x14ac:dyDescent="0.2">
      <c r="J223" s="128"/>
      <c r="K223" s="128"/>
      <c r="L223" s="128"/>
      <c r="N223" s="128"/>
      <c r="O223" s="128"/>
      <c r="P223" s="128"/>
    </row>
    <row r="224" spans="10:16" x14ac:dyDescent="0.2">
      <c r="J224" s="128"/>
      <c r="K224" s="128"/>
      <c r="L224" s="128"/>
      <c r="N224" s="128"/>
      <c r="O224" s="128"/>
      <c r="P224" s="128"/>
    </row>
    <row r="225" spans="10:16" x14ac:dyDescent="0.2">
      <c r="J225" s="128"/>
      <c r="K225" s="128"/>
      <c r="L225" s="128"/>
      <c r="N225" s="128"/>
      <c r="O225" s="128"/>
      <c r="P225" s="128"/>
    </row>
    <row r="226" spans="10:16" x14ac:dyDescent="0.2">
      <c r="J226" s="128"/>
      <c r="K226" s="128"/>
      <c r="L226" s="128"/>
      <c r="N226" s="128"/>
      <c r="O226" s="128"/>
      <c r="P226" s="128"/>
    </row>
    <row r="227" spans="10:16" x14ac:dyDescent="0.2">
      <c r="J227" s="128"/>
      <c r="K227" s="128"/>
      <c r="L227" s="128"/>
      <c r="N227" s="128"/>
      <c r="O227" s="128"/>
      <c r="P227" s="128"/>
    </row>
    <row r="228" spans="10:16" x14ac:dyDescent="0.2">
      <c r="J228" s="128"/>
      <c r="K228" s="128"/>
      <c r="L228" s="128"/>
      <c r="N228" s="128"/>
      <c r="O228" s="128"/>
      <c r="P228" s="128"/>
    </row>
    <row r="229" spans="10:16" x14ac:dyDescent="0.2">
      <c r="J229" s="128"/>
      <c r="K229" s="128"/>
      <c r="L229" s="128"/>
      <c r="N229" s="128"/>
      <c r="O229" s="128"/>
      <c r="P229" s="128"/>
    </row>
    <row r="230" spans="10:16" x14ac:dyDescent="0.2">
      <c r="J230" s="128"/>
      <c r="K230" s="128"/>
      <c r="L230" s="128"/>
      <c r="N230" s="128"/>
      <c r="O230" s="128"/>
      <c r="P230" s="128"/>
    </row>
    <row r="231" spans="10:16" x14ac:dyDescent="0.2">
      <c r="J231" s="128"/>
      <c r="K231" s="128"/>
      <c r="L231" s="128"/>
      <c r="N231" s="128"/>
      <c r="O231" s="128"/>
      <c r="P231" s="128"/>
    </row>
    <row r="232" spans="10:16" x14ac:dyDescent="0.2">
      <c r="J232" s="128"/>
      <c r="K232" s="128"/>
      <c r="L232" s="128"/>
      <c r="N232" s="128"/>
      <c r="O232" s="128"/>
      <c r="P232" s="128"/>
    </row>
    <row r="233" spans="10:16" x14ac:dyDescent="0.2">
      <c r="J233" s="128"/>
      <c r="K233" s="128"/>
      <c r="L233" s="128"/>
      <c r="N233" s="128"/>
      <c r="O233" s="128"/>
      <c r="P233" s="128"/>
    </row>
    <row r="234" spans="10:16" x14ac:dyDescent="0.2">
      <c r="J234" s="128"/>
      <c r="K234" s="128"/>
      <c r="L234" s="128"/>
      <c r="N234" s="128"/>
      <c r="O234" s="128"/>
      <c r="P234" s="128"/>
    </row>
    <row r="235" spans="10:16" x14ac:dyDescent="0.2">
      <c r="J235" s="128"/>
      <c r="K235" s="128"/>
      <c r="L235" s="128"/>
      <c r="N235" s="128"/>
      <c r="O235" s="128"/>
      <c r="P235" s="128"/>
    </row>
    <row r="236" spans="10:16" x14ac:dyDescent="0.2">
      <c r="J236" s="128"/>
      <c r="K236" s="128"/>
      <c r="L236" s="128"/>
      <c r="N236" s="128"/>
      <c r="O236" s="128"/>
      <c r="P236" s="128"/>
    </row>
    <row r="237" spans="10:16" x14ac:dyDescent="0.2">
      <c r="J237" s="128"/>
      <c r="K237" s="128"/>
      <c r="L237" s="128"/>
      <c r="N237" s="128"/>
      <c r="O237" s="128"/>
      <c r="P237" s="128"/>
    </row>
    <row r="238" spans="10:16" x14ac:dyDescent="0.2">
      <c r="J238" s="128"/>
      <c r="K238" s="128"/>
      <c r="L238" s="128"/>
      <c r="N238" s="128"/>
      <c r="O238" s="128"/>
      <c r="P238" s="128"/>
    </row>
    <row r="239" spans="10:16" x14ac:dyDescent="0.2">
      <c r="J239" s="128"/>
      <c r="K239" s="128"/>
      <c r="L239" s="128"/>
      <c r="N239" s="128"/>
      <c r="O239" s="128"/>
      <c r="P239" s="128"/>
    </row>
    <row r="240" spans="10:16" x14ac:dyDescent="0.2">
      <c r="J240" s="128"/>
      <c r="K240" s="128"/>
      <c r="L240" s="128"/>
      <c r="N240" s="128"/>
      <c r="O240" s="128"/>
      <c r="P240" s="128"/>
    </row>
    <row r="241" spans="10:16" x14ac:dyDescent="0.2">
      <c r="J241" s="128"/>
      <c r="K241" s="128"/>
      <c r="L241" s="128"/>
      <c r="N241" s="128"/>
      <c r="O241" s="128"/>
      <c r="P241" s="128"/>
    </row>
    <row r="242" spans="10:16" x14ac:dyDescent="0.2">
      <c r="J242" s="128"/>
      <c r="K242" s="128"/>
      <c r="L242" s="128"/>
      <c r="N242" s="128"/>
      <c r="O242" s="128"/>
      <c r="P242" s="128"/>
    </row>
    <row r="243" spans="10:16" x14ac:dyDescent="0.2">
      <c r="J243" s="128"/>
      <c r="K243" s="128"/>
      <c r="L243" s="128"/>
      <c r="N243" s="128"/>
      <c r="O243" s="128"/>
      <c r="P243" s="128"/>
    </row>
    <row r="244" spans="10:16" x14ac:dyDescent="0.2">
      <c r="J244" s="128"/>
      <c r="K244" s="128"/>
      <c r="L244" s="128"/>
      <c r="N244" s="128"/>
      <c r="O244" s="128"/>
      <c r="P244" s="12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2"/>
  <sheetViews>
    <sheetView zoomScale="120" zoomScaleNormal="120" workbookViewId="0"/>
  </sheetViews>
  <sheetFormatPr baseColWidth="10" defaultRowHeight="12.75" x14ac:dyDescent="0.2"/>
  <cols>
    <col min="1" max="1" width="4.5703125" style="34" bestFit="1" customWidth="1"/>
    <col min="2" max="2" width="10.85546875" style="34" bestFit="1" customWidth="1"/>
    <col min="3" max="3" width="11.85546875" style="34" bestFit="1" customWidth="1"/>
    <col min="4" max="4" width="11" bestFit="1" customWidth="1"/>
    <col min="5" max="5" width="6.28515625" customWidth="1"/>
  </cols>
  <sheetData>
    <row r="1" spans="1:7" ht="13.5" thickBot="1" x14ac:dyDescent="0.25">
      <c r="A1" s="40" t="s">
        <v>108</v>
      </c>
      <c r="B1" s="40" t="s">
        <v>127</v>
      </c>
      <c r="C1" s="41" t="s">
        <v>107</v>
      </c>
      <c r="D1" s="45" t="s">
        <v>105</v>
      </c>
      <c r="E1" s="46">
        <v>0.05</v>
      </c>
      <c r="G1" s="51" t="s">
        <v>126</v>
      </c>
    </row>
    <row r="2" spans="1:7" ht="13.5" thickBot="1" x14ac:dyDescent="0.25">
      <c r="A2" s="37">
        <v>0</v>
      </c>
      <c r="B2" s="36">
        <v>12000</v>
      </c>
      <c r="C2" s="35">
        <v>1000</v>
      </c>
      <c r="D2" s="42" t="s">
        <v>106</v>
      </c>
      <c r="E2" s="44">
        <v>0.06</v>
      </c>
    </row>
    <row r="3" spans="1:7" x14ac:dyDescent="0.2">
      <c r="A3" s="37">
        <v>1</v>
      </c>
      <c r="B3" s="112">
        <f>B2+$E$1*B2-$E$2*B2+C2</f>
        <v>12880</v>
      </c>
      <c r="C3" s="43">
        <v>500</v>
      </c>
    </row>
    <row r="4" spans="1:7" x14ac:dyDescent="0.2">
      <c r="A4" s="37">
        <v>2</v>
      </c>
      <c r="B4" s="112">
        <f t="shared" ref="B4:B22" si="0">B3+$E$1*B3-$E$2*B3+C3</f>
        <v>13251.2</v>
      </c>
      <c r="C4" s="43">
        <v>600</v>
      </c>
    </row>
    <row r="5" spans="1:7" x14ac:dyDescent="0.2">
      <c r="A5" s="37">
        <v>3</v>
      </c>
      <c r="B5" s="112">
        <f t="shared" si="0"/>
        <v>13718.688</v>
      </c>
      <c r="C5" s="43">
        <v>100</v>
      </c>
      <c r="E5" s="51"/>
    </row>
    <row r="6" spans="1:7" x14ac:dyDescent="0.2">
      <c r="A6" s="37">
        <v>4</v>
      </c>
      <c r="B6" s="112">
        <f t="shared" si="0"/>
        <v>13681.501120000001</v>
      </c>
      <c r="C6" s="43">
        <v>500</v>
      </c>
      <c r="E6" s="51"/>
    </row>
    <row r="7" spans="1:7" x14ac:dyDescent="0.2">
      <c r="A7" s="37">
        <v>5</v>
      </c>
      <c r="B7" s="112">
        <f t="shared" si="0"/>
        <v>14044.686108800001</v>
      </c>
      <c r="C7" s="43">
        <v>1200</v>
      </c>
      <c r="E7" s="51"/>
    </row>
    <row r="8" spans="1:7" x14ac:dyDescent="0.2">
      <c r="A8" s="37">
        <v>6</v>
      </c>
      <c r="B8" s="112">
        <f t="shared" si="0"/>
        <v>15104.239247712001</v>
      </c>
      <c r="C8" s="43">
        <v>800</v>
      </c>
    </row>
    <row r="9" spans="1:7" x14ac:dyDescent="0.2">
      <c r="A9" s="37">
        <v>7</v>
      </c>
      <c r="B9" s="112">
        <f t="shared" si="0"/>
        <v>15753.196855234881</v>
      </c>
      <c r="C9" s="43">
        <v>1000</v>
      </c>
      <c r="E9" s="51"/>
    </row>
    <row r="10" spans="1:7" x14ac:dyDescent="0.2">
      <c r="A10" s="37">
        <v>8</v>
      </c>
      <c r="B10" s="112">
        <f t="shared" si="0"/>
        <v>16595.664886682531</v>
      </c>
      <c r="C10" s="43">
        <v>400</v>
      </c>
      <c r="E10" s="51"/>
    </row>
    <row r="11" spans="1:7" x14ac:dyDescent="0.2">
      <c r="A11" s="37">
        <v>9</v>
      </c>
      <c r="B11" s="112">
        <f t="shared" si="0"/>
        <v>16829.708237815703</v>
      </c>
      <c r="C11" s="43">
        <v>300</v>
      </c>
      <c r="E11" s="51"/>
    </row>
    <row r="12" spans="1:7" x14ac:dyDescent="0.2">
      <c r="A12" s="37">
        <v>10</v>
      </c>
      <c r="B12" s="112">
        <f t="shared" si="0"/>
        <v>16961.411155437549</v>
      </c>
      <c r="C12" s="43">
        <v>500</v>
      </c>
    </row>
    <row r="13" spans="1:7" x14ac:dyDescent="0.2">
      <c r="A13" s="37">
        <v>11</v>
      </c>
      <c r="B13" s="112">
        <f t="shared" si="0"/>
        <v>17291.797043883173</v>
      </c>
      <c r="C13" s="43">
        <v>600</v>
      </c>
    </row>
    <row r="14" spans="1:7" x14ac:dyDescent="0.2">
      <c r="A14" s="37">
        <v>12</v>
      </c>
      <c r="B14" s="112">
        <f t="shared" si="0"/>
        <v>17718.879073444343</v>
      </c>
      <c r="C14" s="43">
        <v>100</v>
      </c>
    </row>
    <row r="15" spans="1:7" x14ac:dyDescent="0.2">
      <c r="A15" s="37">
        <v>13</v>
      </c>
      <c r="B15" s="112">
        <f t="shared" si="0"/>
        <v>17641.6902827099</v>
      </c>
      <c r="C15" s="43">
        <v>600</v>
      </c>
    </row>
    <row r="16" spans="1:7" x14ac:dyDescent="0.2">
      <c r="A16" s="37">
        <v>14</v>
      </c>
      <c r="B16" s="112">
        <f t="shared" si="0"/>
        <v>18065.273379882801</v>
      </c>
      <c r="C16" s="43">
        <v>500</v>
      </c>
    </row>
    <row r="17" spans="1:3" x14ac:dyDescent="0.2">
      <c r="A17" s="37">
        <v>15</v>
      </c>
      <c r="B17" s="112">
        <f t="shared" si="0"/>
        <v>18384.620646083971</v>
      </c>
      <c r="C17" s="43">
        <v>300</v>
      </c>
    </row>
    <row r="18" spans="1:3" x14ac:dyDescent="0.2">
      <c r="A18" s="37">
        <v>16</v>
      </c>
      <c r="B18" s="112">
        <f t="shared" si="0"/>
        <v>18500.774439623132</v>
      </c>
      <c r="C18" s="43">
        <v>200</v>
      </c>
    </row>
    <row r="19" spans="1:3" x14ac:dyDescent="0.2">
      <c r="A19" s="37">
        <v>17</v>
      </c>
      <c r="B19" s="112">
        <f t="shared" si="0"/>
        <v>18515.766695226899</v>
      </c>
      <c r="C19" s="43">
        <v>100</v>
      </c>
    </row>
    <row r="20" spans="1:3" x14ac:dyDescent="0.2">
      <c r="A20" s="37">
        <v>18</v>
      </c>
      <c r="B20" s="112">
        <f t="shared" si="0"/>
        <v>18430.60902827463</v>
      </c>
      <c r="C20" s="43">
        <v>500</v>
      </c>
    </row>
    <row r="21" spans="1:3" x14ac:dyDescent="0.2">
      <c r="A21" s="37">
        <v>19</v>
      </c>
      <c r="B21" s="112">
        <f t="shared" si="0"/>
        <v>18746.302937991884</v>
      </c>
      <c r="C21" s="43">
        <v>300</v>
      </c>
    </row>
    <row r="22" spans="1:3" ht="13.5" thickBot="1" x14ac:dyDescent="0.25">
      <c r="A22" s="38">
        <v>20</v>
      </c>
      <c r="B22" s="113">
        <f t="shared" si="0"/>
        <v>18858.839908611964</v>
      </c>
      <c r="C22" s="39">
        <v>1200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50"/>
  <sheetViews>
    <sheetView zoomScale="110" zoomScaleNormal="110" workbookViewId="0">
      <selection activeCell="D6" sqref="D6"/>
    </sheetView>
  </sheetViews>
  <sheetFormatPr baseColWidth="10" defaultRowHeight="12.75" x14ac:dyDescent="0.2"/>
  <cols>
    <col min="1" max="1" width="11.5703125" style="34"/>
    <col min="2" max="2" width="4.42578125" customWidth="1"/>
  </cols>
  <sheetData>
    <row r="1" spans="1:4" ht="13.5" thickBot="1" x14ac:dyDescent="0.25">
      <c r="A1" s="34">
        <v>35</v>
      </c>
      <c r="B1" s="52">
        <v>1</v>
      </c>
      <c r="C1" s="55" t="s">
        <v>111</v>
      </c>
      <c r="D1" s="54">
        <f>SUM(A1:A150)</f>
        <v>27600</v>
      </c>
    </row>
    <row r="2" spans="1:4" x14ac:dyDescent="0.2">
      <c r="A2" s="34">
        <f>A1+2</f>
        <v>37</v>
      </c>
      <c r="B2" s="52">
        <v>2</v>
      </c>
    </row>
    <row r="3" spans="1:4" x14ac:dyDescent="0.2">
      <c r="A3" s="34">
        <f t="shared" ref="A3:A66" si="0">A2+2</f>
        <v>39</v>
      </c>
      <c r="B3" s="52">
        <v>3</v>
      </c>
    </row>
    <row r="4" spans="1:4" x14ac:dyDescent="0.2">
      <c r="A4" s="34">
        <f t="shared" si="0"/>
        <v>41</v>
      </c>
      <c r="B4" s="52">
        <v>4</v>
      </c>
    </row>
    <row r="5" spans="1:4" x14ac:dyDescent="0.2">
      <c r="A5" s="34">
        <f>A4+2</f>
        <v>43</v>
      </c>
      <c r="B5" s="52">
        <v>5</v>
      </c>
    </row>
    <row r="6" spans="1:4" x14ac:dyDescent="0.2">
      <c r="A6" s="34">
        <f t="shared" si="0"/>
        <v>45</v>
      </c>
      <c r="B6" s="52">
        <v>6</v>
      </c>
    </row>
    <row r="7" spans="1:4" x14ac:dyDescent="0.2">
      <c r="A7" s="34">
        <f t="shared" si="0"/>
        <v>47</v>
      </c>
      <c r="B7" s="52">
        <v>7</v>
      </c>
    </row>
    <row r="8" spans="1:4" x14ac:dyDescent="0.2">
      <c r="A8" s="34">
        <f t="shared" si="0"/>
        <v>49</v>
      </c>
      <c r="B8" s="52">
        <v>8</v>
      </c>
    </row>
    <row r="9" spans="1:4" x14ac:dyDescent="0.2">
      <c r="A9" s="34">
        <f t="shared" si="0"/>
        <v>51</v>
      </c>
      <c r="B9" s="52">
        <v>9</v>
      </c>
    </row>
    <row r="10" spans="1:4" x14ac:dyDescent="0.2">
      <c r="A10" s="34">
        <f t="shared" si="0"/>
        <v>53</v>
      </c>
      <c r="B10" s="52">
        <v>10</v>
      </c>
    </row>
    <row r="11" spans="1:4" x14ac:dyDescent="0.2">
      <c r="A11" s="34">
        <f t="shared" si="0"/>
        <v>55</v>
      </c>
      <c r="B11" s="52">
        <v>11</v>
      </c>
    </row>
    <row r="12" spans="1:4" x14ac:dyDescent="0.2">
      <c r="A12" s="34">
        <f t="shared" si="0"/>
        <v>57</v>
      </c>
      <c r="B12" s="52">
        <v>12</v>
      </c>
    </row>
    <row r="13" spans="1:4" x14ac:dyDescent="0.2">
      <c r="A13" s="34">
        <f t="shared" si="0"/>
        <v>59</v>
      </c>
      <c r="B13" s="52">
        <v>13</v>
      </c>
    </row>
    <row r="14" spans="1:4" x14ac:dyDescent="0.2">
      <c r="A14" s="34">
        <f t="shared" si="0"/>
        <v>61</v>
      </c>
      <c r="B14" s="52">
        <v>14</v>
      </c>
    </row>
    <row r="15" spans="1:4" x14ac:dyDescent="0.2">
      <c r="A15" s="34">
        <f t="shared" si="0"/>
        <v>63</v>
      </c>
      <c r="B15" s="52">
        <v>15</v>
      </c>
    </row>
    <row r="16" spans="1:4" x14ac:dyDescent="0.2">
      <c r="A16" s="34">
        <f t="shared" si="0"/>
        <v>65</v>
      </c>
      <c r="B16" s="52">
        <v>16</v>
      </c>
    </row>
    <row r="17" spans="1:2" x14ac:dyDescent="0.2">
      <c r="A17" s="34">
        <f t="shared" si="0"/>
        <v>67</v>
      </c>
      <c r="B17" s="52">
        <v>17</v>
      </c>
    </row>
    <row r="18" spans="1:2" x14ac:dyDescent="0.2">
      <c r="A18" s="34">
        <f t="shared" si="0"/>
        <v>69</v>
      </c>
      <c r="B18" s="52">
        <v>18</v>
      </c>
    </row>
    <row r="19" spans="1:2" x14ac:dyDescent="0.2">
      <c r="A19" s="34">
        <f t="shared" si="0"/>
        <v>71</v>
      </c>
      <c r="B19" s="52">
        <v>19</v>
      </c>
    </row>
    <row r="20" spans="1:2" x14ac:dyDescent="0.2">
      <c r="A20" s="34">
        <f t="shared" si="0"/>
        <v>73</v>
      </c>
      <c r="B20" s="52">
        <v>20</v>
      </c>
    </row>
    <row r="21" spans="1:2" x14ac:dyDescent="0.2">
      <c r="A21" s="34">
        <f t="shared" si="0"/>
        <v>75</v>
      </c>
      <c r="B21" s="52">
        <v>21</v>
      </c>
    </row>
    <row r="22" spans="1:2" x14ac:dyDescent="0.2">
      <c r="A22" s="34">
        <f t="shared" si="0"/>
        <v>77</v>
      </c>
      <c r="B22" s="52">
        <v>22</v>
      </c>
    </row>
    <row r="23" spans="1:2" x14ac:dyDescent="0.2">
      <c r="A23" s="34">
        <f t="shared" si="0"/>
        <v>79</v>
      </c>
      <c r="B23" s="52">
        <v>23</v>
      </c>
    </row>
    <row r="24" spans="1:2" x14ac:dyDescent="0.2">
      <c r="A24" s="34">
        <f t="shared" si="0"/>
        <v>81</v>
      </c>
      <c r="B24" s="52">
        <v>24</v>
      </c>
    </row>
    <row r="25" spans="1:2" x14ac:dyDescent="0.2">
      <c r="A25" s="34">
        <f t="shared" si="0"/>
        <v>83</v>
      </c>
      <c r="B25" s="52">
        <v>25</v>
      </c>
    </row>
    <row r="26" spans="1:2" x14ac:dyDescent="0.2">
      <c r="A26" s="34">
        <f t="shared" si="0"/>
        <v>85</v>
      </c>
      <c r="B26" s="52">
        <v>26</v>
      </c>
    </row>
    <row r="27" spans="1:2" x14ac:dyDescent="0.2">
      <c r="A27" s="34">
        <f t="shared" si="0"/>
        <v>87</v>
      </c>
      <c r="B27" s="52">
        <v>27</v>
      </c>
    </row>
    <row r="28" spans="1:2" x14ac:dyDescent="0.2">
      <c r="A28" s="34">
        <f t="shared" si="0"/>
        <v>89</v>
      </c>
      <c r="B28" s="52">
        <v>28</v>
      </c>
    </row>
    <row r="29" spans="1:2" x14ac:dyDescent="0.2">
      <c r="A29" s="34">
        <f t="shared" si="0"/>
        <v>91</v>
      </c>
      <c r="B29" s="52">
        <v>29</v>
      </c>
    </row>
    <row r="30" spans="1:2" x14ac:dyDescent="0.2">
      <c r="A30" s="34">
        <f t="shared" si="0"/>
        <v>93</v>
      </c>
      <c r="B30" s="52">
        <v>30</v>
      </c>
    </row>
    <row r="31" spans="1:2" x14ac:dyDescent="0.2">
      <c r="A31" s="34">
        <f t="shared" si="0"/>
        <v>95</v>
      </c>
      <c r="B31" s="52">
        <v>31</v>
      </c>
    </row>
    <row r="32" spans="1:2" x14ac:dyDescent="0.2">
      <c r="A32" s="34">
        <f t="shared" si="0"/>
        <v>97</v>
      </c>
      <c r="B32" s="52">
        <v>32</v>
      </c>
    </row>
    <row r="33" spans="1:2" x14ac:dyDescent="0.2">
      <c r="A33" s="34">
        <f t="shared" si="0"/>
        <v>99</v>
      </c>
      <c r="B33" s="52">
        <v>33</v>
      </c>
    </row>
    <row r="34" spans="1:2" x14ac:dyDescent="0.2">
      <c r="A34" s="34">
        <f t="shared" si="0"/>
        <v>101</v>
      </c>
      <c r="B34" s="52">
        <v>34</v>
      </c>
    </row>
    <row r="35" spans="1:2" x14ac:dyDescent="0.2">
      <c r="A35" s="34">
        <f t="shared" si="0"/>
        <v>103</v>
      </c>
      <c r="B35" s="52">
        <v>35</v>
      </c>
    </row>
    <row r="36" spans="1:2" x14ac:dyDescent="0.2">
      <c r="A36" s="34">
        <f t="shared" si="0"/>
        <v>105</v>
      </c>
      <c r="B36" s="52">
        <v>36</v>
      </c>
    </row>
    <row r="37" spans="1:2" x14ac:dyDescent="0.2">
      <c r="A37" s="34">
        <f t="shared" si="0"/>
        <v>107</v>
      </c>
      <c r="B37" s="52">
        <v>37</v>
      </c>
    </row>
    <row r="38" spans="1:2" x14ac:dyDescent="0.2">
      <c r="A38" s="34">
        <f t="shared" si="0"/>
        <v>109</v>
      </c>
      <c r="B38" s="52">
        <v>38</v>
      </c>
    </row>
    <row r="39" spans="1:2" x14ac:dyDescent="0.2">
      <c r="A39" s="34">
        <f t="shared" si="0"/>
        <v>111</v>
      </c>
      <c r="B39" s="52">
        <v>39</v>
      </c>
    </row>
    <row r="40" spans="1:2" x14ac:dyDescent="0.2">
      <c r="A40" s="34">
        <f t="shared" si="0"/>
        <v>113</v>
      </c>
      <c r="B40" s="52">
        <v>40</v>
      </c>
    </row>
    <row r="41" spans="1:2" x14ac:dyDescent="0.2">
      <c r="A41" s="34">
        <f t="shared" si="0"/>
        <v>115</v>
      </c>
      <c r="B41" s="52">
        <v>41</v>
      </c>
    </row>
    <row r="42" spans="1:2" x14ac:dyDescent="0.2">
      <c r="A42" s="34">
        <f t="shared" si="0"/>
        <v>117</v>
      </c>
      <c r="B42" s="52">
        <v>42</v>
      </c>
    </row>
    <row r="43" spans="1:2" x14ac:dyDescent="0.2">
      <c r="A43" s="34">
        <f t="shared" si="0"/>
        <v>119</v>
      </c>
      <c r="B43" s="52">
        <v>43</v>
      </c>
    </row>
    <row r="44" spans="1:2" x14ac:dyDescent="0.2">
      <c r="A44" s="34">
        <f t="shared" si="0"/>
        <v>121</v>
      </c>
      <c r="B44" s="52">
        <v>44</v>
      </c>
    </row>
    <row r="45" spans="1:2" x14ac:dyDescent="0.2">
      <c r="A45" s="34">
        <f t="shared" si="0"/>
        <v>123</v>
      </c>
      <c r="B45" s="52">
        <v>45</v>
      </c>
    </row>
    <row r="46" spans="1:2" x14ac:dyDescent="0.2">
      <c r="A46" s="34">
        <f t="shared" si="0"/>
        <v>125</v>
      </c>
      <c r="B46" s="52">
        <v>46</v>
      </c>
    </row>
    <row r="47" spans="1:2" x14ac:dyDescent="0.2">
      <c r="A47" s="34">
        <f t="shared" si="0"/>
        <v>127</v>
      </c>
      <c r="B47" s="52">
        <v>47</v>
      </c>
    </row>
    <row r="48" spans="1:2" x14ac:dyDescent="0.2">
      <c r="A48" s="34">
        <f t="shared" si="0"/>
        <v>129</v>
      </c>
      <c r="B48" s="52">
        <v>48</v>
      </c>
    </row>
    <row r="49" spans="1:2" x14ac:dyDescent="0.2">
      <c r="A49" s="34">
        <f t="shared" si="0"/>
        <v>131</v>
      </c>
      <c r="B49" s="52">
        <v>49</v>
      </c>
    </row>
    <row r="50" spans="1:2" x14ac:dyDescent="0.2">
      <c r="A50" s="34">
        <f t="shared" si="0"/>
        <v>133</v>
      </c>
      <c r="B50" s="52">
        <v>50</v>
      </c>
    </row>
    <row r="51" spans="1:2" x14ac:dyDescent="0.2">
      <c r="A51" s="34">
        <f t="shared" si="0"/>
        <v>135</v>
      </c>
      <c r="B51" s="52">
        <v>51</v>
      </c>
    </row>
    <row r="52" spans="1:2" x14ac:dyDescent="0.2">
      <c r="A52" s="34">
        <f t="shared" si="0"/>
        <v>137</v>
      </c>
      <c r="B52" s="52">
        <v>52</v>
      </c>
    </row>
    <row r="53" spans="1:2" x14ac:dyDescent="0.2">
      <c r="A53" s="34">
        <f t="shared" si="0"/>
        <v>139</v>
      </c>
      <c r="B53" s="52">
        <v>53</v>
      </c>
    </row>
    <row r="54" spans="1:2" x14ac:dyDescent="0.2">
      <c r="A54" s="34">
        <f t="shared" si="0"/>
        <v>141</v>
      </c>
      <c r="B54" s="52">
        <v>54</v>
      </c>
    </row>
    <row r="55" spans="1:2" x14ac:dyDescent="0.2">
      <c r="A55" s="34">
        <f t="shared" si="0"/>
        <v>143</v>
      </c>
      <c r="B55" s="52">
        <v>55</v>
      </c>
    </row>
    <row r="56" spans="1:2" x14ac:dyDescent="0.2">
      <c r="A56" s="34">
        <f t="shared" si="0"/>
        <v>145</v>
      </c>
      <c r="B56" s="52">
        <v>56</v>
      </c>
    </row>
    <row r="57" spans="1:2" x14ac:dyDescent="0.2">
      <c r="A57" s="34">
        <f t="shared" si="0"/>
        <v>147</v>
      </c>
      <c r="B57" s="52">
        <v>57</v>
      </c>
    </row>
    <row r="58" spans="1:2" x14ac:dyDescent="0.2">
      <c r="A58" s="34">
        <f t="shared" si="0"/>
        <v>149</v>
      </c>
      <c r="B58" s="52">
        <v>58</v>
      </c>
    </row>
    <row r="59" spans="1:2" x14ac:dyDescent="0.2">
      <c r="A59" s="34">
        <f t="shared" si="0"/>
        <v>151</v>
      </c>
      <c r="B59" s="52">
        <v>59</v>
      </c>
    </row>
    <row r="60" spans="1:2" x14ac:dyDescent="0.2">
      <c r="A60" s="34">
        <f t="shared" si="0"/>
        <v>153</v>
      </c>
      <c r="B60" s="52">
        <v>60</v>
      </c>
    </row>
    <row r="61" spans="1:2" x14ac:dyDescent="0.2">
      <c r="A61" s="34">
        <f t="shared" si="0"/>
        <v>155</v>
      </c>
      <c r="B61" s="52">
        <v>61</v>
      </c>
    </row>
    <row r="62" spans="1:2" x14ac:dyDescent="0.2">
      <c r="A62" s="34">
        <f t="shared" si="0"/>
        <v>157</v>
      </c>
      <c r="B62" s="52">
        <v>62</v>
      </c>
    </row>
    <row r="63" spans="1:2" x14ac:dyDescent="0.2">
      <c r="A63" s="34">
        <f t="shared" si="0"/>
        <v>159</v>
      </c>
      <c r="B63" s="52">
        <v>63</v>
      </c>
    </row>
    <row r="64" spans="1:2" x14ac:dyDescent="0.2">
      <c r="A64" s="34">
        <f t="shared" si="0"/>
        <v>161</v>
      </c>
      <c r="B64" s="52">
        <v>64</v>
      </c>
    </row>
    <row r="65" spans="1:2" x14ac:dyDescent="0.2">
      <c r="A65" s="34">
        <f t="shared" si="0"/>
        <v>163</v>
      </c>
      <c r="B65" s="52">
        <v>65</v>
      </c>
    </row>
    <row r="66" spans="1:2" x14ac:dyDescent="0.2">
      <c r="A66" s="34">
        <f t="shared" si="0"/>
        <v>165</v>
      </c>
      <c r="B66" s="52">
        <v>66</v>
      </c>
    </row>
    <row r="67" spans="1:2" x14ac:dyDescent="0.2">
      <c r="A67" s="34">
        <f t="shared" ref="A67:A130" si="1">A66+2</f>
        <v>167</v>
      </c>
      <c r="B67" s="52">
        <v>67</v>
      </c>
    </row>
    <row r="68" spans="1:2" x14ac:dyDescent="0.2">
      <c r="A68" s="34">
        <f t="shared" si="1"/>
        <v>169</v>
      </c>
      <c r="B68" s="52">
        <v>68</v>
      </c>
    </row>
    <row r="69" spans="1:2" x14ac:dyDescent="0.2">
      <c r="A69" s="34">
        <f t="shared" si="1"/>
        <v>171</v>
      </c>
      <c r="B69" s="52">
        <v>69</v>
      </c>
    </row>
    <row r="70" spans="1:2" x14ac:dyDescent="0.2">
      <c r="A70" s="34">
        <f t="shared" si="1"/>
        <v>173</v>
      </c>
      <c r="B70" s="52">
        <v>70</v>
      </c>
    </row>
    <row r="71" spans="1:2" x14ac:dyDescent="0.2">
      <c r="A71" s="34">
        <f t="shared" si="1"/>
        <v>175</v>
      </c>
      <c r="B71" s="52">
        <v>71</v>
      </c>
    </row>
    <row r="72" spans="1:2" x14ac:dyDescent="0.2">
      <c r="A72" s="34">
        <f t="shared" si="1"/>
        <v>177</v>
      </c>
      <c r="B72" s="52">
        <v>72</v>
      </c>
    </row>
    <row r="73" spans="1:2" x14ac:dyDescent="0.2">
      <c r="A73" s="34">
        <f t="shared" si="1"/>
        <v>179</v>
      </c>
      <c r="B73" s="52">
        <v>73</v>
      </c>
    </row>
    <row r="74" spans="1:2" x14ac:dyDescent="0.2">
      <c r="A74" s="34">
        <f t="shared" si="1"/>
        <v>181</v>
      </c>
      <c r="B74" s="52">
        <v>74</v>
      </c>
    </row>
    <row r="75" spans="1:2" x14ac:dyDescent="0.2">
      <c r="A75" s="34">
        <f t="shared" si="1"/>
        <v>183</v>
      </c>
      <c r="B75" s="52">
        <v>75</v>
      </c>
    </row>
    <row r="76" spans="1:2" x14ac:dyDescent="0.2">
      <c r="A76" s="34">
        <f t="shared" si="1"/>
        <v>185</v>
      </c>
      <c r="B76" s="52">
        <v>76</v>
      </c>
    </row>
    <row r="77" spans="1:2" x14ac:dyDescent="0.2">
      <c r="A77" s="34">
        <f t="shared" si="1"/>
        <v>187</v>
      </c>
      <c r="B77" s="52">
        <v>77</v>
      </c>
    </row>
    <row r="78" spans="1:2" x14ac:dyDescent="0.2">
      <c r="A78" s="34">
        <f t="shared" si="1"/>
        <v>189</v>
      </c>
      <c r="B78" s="52">
        <v>78</v>
      </c>
    </row>
    <row r="79" spans="1:2" x14ac:dyDescent="0.2">
      <c r="A79" s="34">
        <f t="shared" si="1"/>
        <v>191</v>
      </c>
      <c r="B79" s="52">
        <v>79</v>
      </c>
    </row>
    <row r="80" spans="1:2" x14ac:dyDescent="0.2">
      <c r="A80" s="34">
        <f t="shared" si="1"/>
        <v>193</v>
      </c>
      <c r="B80" s="52">
        <v>80</v>
      </c>
    </row>
    <row r="81" spans="1:2" x14ac:dyDescent="0.2">
      <c r="A81" s="34">
        <f t="shared" si="1"/>
        <v>195</v>
      </c>
      <c r="B81" s="52">
        <v>81</v>
      </c>
    </row>
    <row r="82" spans="1:2" x14ac:dyDescent="0.2">
      <c r="A82" s="34">
        <f t="shared" si="1"/>
        <v>197</v>
      </c>
      <c r="B82" s="52">
        <v>82</v>
      </c>
    </row>
    <row r="83" spans="1:2" x14ac:dyDescent="0.2">
      <c r="A83" s="34">
        <f t="shared" si="1"/>
        <v>199</v>
      </c>
      <c r="B83" s="52">
        <v>83</v>
      </c>
    </row>
    <row r="84" spans="1:2" x14ac:dyDescent="0.2">
      <c r="A84" s="34">
        <f t="shared" si="1"/>
        <v>201</v>
      </c>
      <c r="B84" s="52">
        <v>84</v>
      </c>
    </row>
    <row r="85" spans="1:2" x14ac:dyDescent="0.2">
      <c r="A85" s="34">
        <f t="shared" si="1"/>
        <v>203</v>
      </c>
      <c r="B85" s="52">
        <v>85</v>
      </c>
    </row>
    <row r="86" spans="1:2" x14ac:dyDescent="0.2">
      <c r="A86" s="34">
        <f t="shared" si="1"/>
        <v>205</v>
      </c>
      <c r="B86" s="52">
        <v>86</v>
      </c>
    </row>
    <row r="87" spans="1:2" x14ac:dyDescent="0.2">
      <c r="A87" s="34">
        <f t="shared" si="1"/>
        <v>207</v>
      </c>
      <c r="B87" s="52">
        <v>87</v>
      </c>
    </row>
    <row r="88" spans="1:2" x14ac:dyDescent="0.2">
      <c r="A88" s="34">
        <f t="shared" si="1"/>
        <v>209</v>
      </c>
      <c r="B88" s="52">
        <v>88</v>
      </c>
    </row>
    <row r="89" spans="1:2" x14ac:dyDescent="0.2">
      <c r="A89" s="34">
        <f t="shared" si="1"/>
        <v>211</v>
      </c>
      <c r="B89" s="52">
        <v>89</v>
      </c>
    </row>
    <row r="90" spans="1:2" x14ac:dyDescent="0.2">
      <c r="A90" s="34">
        <f t="shared" si="1"/>
        <v>213</v>
      </c>
      <c r="B90" s="52">
        <v>90</v>
      </c>
    </row>
    <row r="91" spans="1:2" x14ac:dyDescent="0.2">
      <c r="A91" s="34">
        <f t="shared" si="1"/>
        <v>215</v>
      </c>
      <c r="B91" s="52">
        <v>91</v>
      </c>
    </row>
    <row r="92" spans="1:2" x14ac:dyDescent="0.2">
      <c r="A92" s="34">
        <f t="shared" si="1"/>
        <v>217</v>
      </c>
      <c r="B92" s="52">
        <v>92</v>
      </c>
    </row>
    <row r="93" spans="1:2" x14ac:dyDescent="0.2">
      <c r="A93" s="34">
        <f t="shared" si="1"/>
        <v>219</v>
      </c>
      <c r="B93" s="52">
        <v>93</v>
      </c>
    </row>
    <row r="94" spans="1:2" x14ac:dyDescent="0.2">
      <c r="A94" s="34">
        <f t="shared" si="1"/>
        <v>221</v>
      </c>
      <c r="B94" s="52">
        <v>94</v>
      </c>
    </row>
    <row r="95" spans="1:2" x14ac:dyDescent="0.2">
      <c r="A95" s="34">
        <f t="shared" si="1"/>
        <v>223</v>
      </c>
      <c r="B95" s="52">
        <v>95</v>
      </c>
    </row>
    <row r="96" spans="1:2" x14ac:dyDescent="0.2">
      <c r="A96" s="34">
        <f t="shared" si="1"/>
        <v>225</v>
      </c>
      <c r="B96" s="52">
        <v>96</v>
      </c>
    </row>
    <row r="97" spans="1:2" x14ac:dyDescent="0.2">
      <c r="A97" s="34">
        <f t="shared" si="1"/>
        <v>227</v>
      </c>
      <c r="B97" s="52">
        <v>97</v>
      </c>
    </row>
    <row r="98" spans="1:2" x14ac:dyDescent="0.2">
      <c r="A98" s="34">
        <f t="shared" si="1"/>
        <v>229</v>
      </c>
      <c r="B98" s="52">
        <v>98</v>
      </c>
    </row>
    <row r="99" spans="1:2" x14ac:dyDescent="0.2">
      <c r="A99" s="34">
        <f t="shared" si="1"/>
        <v>231</v>
      </c>
      <c r="B99" s="52">
        <v>99</v>
      </c>
    </row>
    <row r="100" spans="1:2" x14ac:dyDescent="0.2">
      <c r="A100" s="34">
        <f t="shared" si="1"/>
        <v>233</v>
      </c>
      <c r="B100" s="52">
        <v>100</v>
      </c>
    </row>
    <row r="101" spans="1:2" x14ac:dyDescent="0.2">
      <c r="A101" s="34">
        <f t="shared" si="1"/>
        <v>235</v>
      </c>
      <c r="B101" s="52">
        <v>101</v>
      </c>
    </row>
    <row r="102" spans="1:2" x14ac:dyDescent="0.2">
      <c r="A102" s="34">
        <f t="shared" si="1"/>
        <v>237</v>
      </c>
      <c r="B102" s="52">
        <v>102</v>
      </c>
    </row>
    <row r="103" spans="1:2" x14ac:dyDescent="0.2">
      <c r="A103" s="34">
        <f t="shared" si="1"/>
        <v>239</v>
      </c>
      <c r="B103" s="52">
        <v>103</v>
      </c>
    </row>
    <row r="104" spans="1:2" x14ac:dyDescent="0.2">
      <c r="A104" s="34">
        <f t="shared" si="1"/>
        <v>241</v>
      </c>
      <c r="B104" s="52">
        <v>104</v>
      </c>
    </row>
    <row r="105" spans="1:2" x14ac:dyDescent="0.2">
      <c r="A105" s="34">
        <f t="shared" si="1"/>
        <v>243</v>
      </c>
      <c r="B105" s="52">
        <v>105</v>
      </c>
    </row>
    <row r="106" spans="1:2" x14ac:dyDescent="0.2">
      <c r="A106" s="34">
        <f t="shared" si="1"/>
        <v>245</v>
      </c>
      <c r="B106" s="52">
        <v>106</v>
      </c>
    </row>
    <row r="107" spans="1:2" x14ac:dyDescent="0.2">
      <c r="A107" s="34">
        <f t="shared" si="1"/>
        <v>247</v>
      </c>
      <c r="B107" s="52">
        <v>107</v>
      </c>
    </row>
    <row r="108" spans="1:2" x14ac:dyDescent="0.2">
      <c r="A108" s="34">
        <f t="shared" si="1"/>
        <v>249</v>
      </c>
      <c r="B108" s="52">
        <v>108</v>
      </c>
    </row>
    <row r="109" spans="1:2" x14ac:dyDescent="0.2">
      <c r="A109" s="34">
        <f t="shared" si="1"/>
        <v>251</v>
      </c>
      <c r="B109" s="52">
        <v>109</v>
      </c>
    </row>
    <row r="110" spans="1:2" x14ac:dyDescent="0.2">
      <c r="A110" s="34">
        <f t="shared" si="1"/>
        <v>253</v>
      </c>
      <c r="B110" s="52">
        <v>110</v>
      </c>
    </row>
    <row r="111" spans="1:2" x14ac:dyDescent="0.2">
      <c r="A111" s="34">
        <f t="shared" si="1"/>
        <v>255</v>
      </c>
      <c r="B111" s="52">
        <v>111</v>
      </c>
    </row>
    <row r="112" spans="1:2" x14ac:dyDescent="0.2">
      <c r="A112" s="34">
        <f t="shared" si="1"/>
        <v>257</v>
      </c>
      <c r="B112" s="52">
        <v>112</v>
      </c>
    </row>
    <row r="113" spans="1:2" x14ac:dyDescent="0.2">
      <c r="A113" s="34">
        <f t="shared" si="1"/>
        <v>259</v>
      </c>
      <c r="B113" s="52">
        <v>113</v>
      </c>
    </row>
    <row r="114" spans="1:2" x14ac:dyDescent="0.2">
      <c r="A114" s="34">
        <f t="shared" si="1"/>
        <v>261</v>
      </c>
      <c r="B114" s="52">
        <v>114</v>
      </c>
    </row>
    <row r="115" spans="1:2" x14ac:dyDescent="0.2">
      <c r="A115" s="34">
        <f t="shared" si="1"/>
        <v>263</v>
      </c>
      <c r="B115" s="52">
        <v>115</v>
      </c>
    </row>
    <row r="116" spans="1:2" x14ac:dyDescent="0.2">
      <c r="A116" s="34">
        <f t="shared" si="1"/>
        <v>265</v>
      </c>
      <c r="B116" s="52">
        <v>116</v>
      </c>
    </row>
    <row r="117" spans="1:2" x14ac:dyDescent="0.2">
      <c r="A117" s="34">
        <f t="shared" si="1"/>
        <v>267</v>
      </c>
      <c r="B117" s="52">
        <v>117</v>
      </c>
    </row>
    <row r="118" spans="1:2" x14ac:dyDescent="0.2">
      <c r="A118" s="34">
        <f t="shared" si="1"/>
        <v>269</v>
      </c>
      <c r="B118" s="52">
        <v>118</v>
      </c>
    </row>
    <row r="119" spans="1:2" x14ac:dyDescent="0.2">
      <c r="A119" s="34">
        <f t="shared" si="1"/>
        <v>271</v>
      </c>
      <c r="B119" s="52">
        <v>119</v>
      </c>
    </row>
    <row r="120" spans="1:2" x14ac:dyDescent="0.2">
      <c r="A120" s="34">
        <f t="shared" si="1"/>
        <v>273</v>
      </c>
      <c r="B120" s="52">
        <v>120</v>
      </c>
    </row>
    <row r="121" spans="1:2" x14ac:dyDescent="0.2">
      <c r="A121" s="34">
        <f t="shared" si="1"/>
        <v>275</v>
      </c>
      <c r="B121" s="52">
        <v>121</v>
      </c>
    </row>
    <row r="122" spans="1:2" x14ac:dyDescent="0.2">
      <c r="A122" s="34">
        <f t="shared" si="1"/>
        <v>277</v>
      </c>
      <c r="B122" s="52">
        <v>122</v>
      </c>
    </row>
    <row r="123" spans="1:2" x14ac:dyDescent="0.2">
      <c r="A123" s="34">
        <f t="shared" si="1"/>
        <v>279</v>
      </c>
      <c r="B123" s="52">
        <v>123</v>
      </c>
    </row>
    <row r="124" spans="1:2" x14ac:dyDescent="0.2">
      <c r="A124" s="34">
        <f t="shared" si="1"/>
        <v>281</v>
      </c>
      <c r="B124" s="52">
        <v>124</v>
      </c>
    </row>
    <row r="125" spans="1:2" x14ac:dyDescent="0.2">
      <c r="A125" s="34">
        <f t="shared" si="1"/>
        <v>283</v>
      </c>
      <c r="B125" s="52">
        <v>125</v>
      </c>
    </row>
    <row r="126" spans="1:2" x14ac:dyDescent="0.2">
      <c r="A126" s="34">
        <f t="shared" si="1"/>
        <v>285</v>
      </c>
      <c r="B126" s="52">
        <v>126</v>
      </c>
    </row>
    <row r="127" spans="1:2" x14ac:dyDescent="0.2">
      <c r="A127" s="34">
        <f t="shared" si="1"/>
        <v>287</v>
      </c>
      <c r="B127" s="52">
        <v>127</v>
      </c>
    </row>
    <row r="128" spans="1:2" x14ac:dyDescent="0.2">
      <c r="A128" s="34">
        <f t="shared" si="1"/>
        <v>289</v>
      </c>
      <c r="B128" s="52">
        <v>128</v>
      </c>
    </row>
    <row r="129" spans="1:2" x14ac:dyDescent="0.2">
      <c r="A129" s="34">
        <f t="shared" si="1"/>
        <v>291</v>
      </c>
      <c r="B129" s="52">
        <v>129</v>
      </c>
    </row>
    <row r="130" spans="1:2" x14ac:dyDescent="0.2">
      <c r="A130" s="34">
        <f t="shared" si="1"/>
        <v>293</v>
      </c>
      <c r="B130" s="52">
        <v>130</v>
      </c>
    </row>
    <row r="131" spans="1:2" x14ac:dyDescent="0.2">
      <c r="A131" s="34">
        <f t="shared" ref="A131:A150" si="2">A130+2</f>
        <v>295</v>
      </c>
      <c r="B131" s="52">
        <v>131</v>
      </c>
    </row>
    <row r="132" spans="1:2" x14ac:dyDescent="0.2">
      <c r="A132" s="34">
        <f t="shared" si="2"/>
        <v>297</v>
      </c>
      <c r="B132" s="52">
        <v>132</v>
      </c>
    </row>
    <row r="133" spans="1:2" x14ac:dyDescent="0.2">
      <c r="A133" s="34">
        <f t="shared" si="2"/>
        <v>299</v>
      </c>
      <c r="B133" s="52">
        <v>133</v>
      </c>
    </row>
    <row r="134" spans="1:2" x14ac:dyDescent="0.2">
      <c r="A134" s="34">
        <f t="shared" si="2"/>
        <v>301</v>
      </c>
      <c r="B134" s="52">
        <v>134</v>
      </c>
    </row>
    <row r="135" spans="1:2" x14ac:dyDescent="0.2">
      <c r="A135" s="34">
        <f t="shared" si="2"/>
        <v>303</v>
      </c>
      <c r="B135" s="52">
        <v>135</v>
      </c>
    </row>
    <row r="136" spans="1:2" x14ac:dyDescent="0.2">
      <c r="A136" s="34">
        <f t="shared" si="2"/>
        <v>305</v>
      </c>
      <c r="B136" s="52">
        <v>136</v>
      </c>
    </row>
    <row r="137" spans="1:2" x14ac:dyDescent="0.2">
      <c r="A137" s="34">
        <f t="shared" si="2"/>
        <v>307</v>
      </c>
      <c r="B137" s="52">
        <v>137</v>
      </c>
    </row>
    <row r="138" spans="1:2" x14ac:dyDescent="0.2">
      <c r="A138" s="34">
        <f t="shared" si="2"/>
        <v>309</v>
      </c>
      <c r="B138" s="52">
        <v>138</v>
      </c>
    </row>
    <row r="139" spans="1:2" x14ac:dyDescent="0.2">
      <c r="A139" s="34">
        <f t="shared" si="2"/>
        <v>311</v>
      </c>
      <c r="B139" s="52">
        <v>139</v>
      </c>
    </row>
    <row r="140" spans="1:2" x14ac:dyDescent="0.2">
      <c r="A140" s="34">
        <f t="shared" si="2"/>
        <v>313</v>
      </c>
      <c r="B140" s="52">
        <v>140</v>
      </c>
    </row>
    <row r="141" spans="1:2" x14ac:dyDescent="0.2">
      <c r="A141" s="34">
        <f t="shared" si="2"/>
        <v>315</v>
      </c>
      <c r="B141" s="52">
        <v>141</v>
      </c>
    </row>
    <row r="142" spans="1:2" x14ac:dyDescent="0.2">
      <c r="A142" s="34">
        <f t="shared" si="2"/>
        <v>317</v>
      </c>
      <c r="B142" s="52">
        <v>142</v>
      </c>
    </row>
    <row r="143" spans="1:2" x14ac:dyDescent="0.2">
      <c r="A143" s="34">
        <f t="shared" si="2"/>
        <v>319</v>
      </c>
      <c r="B143" s="52">
        <v>143</v>
      </c>
    </row>
    <row r="144" spans="1:2" x14ac:dyDescent="0.2">
      <c r="A144" s="34">
        <f t="shared" si="2"/>
        <v>321</v>
      </c>
      <c r="B144" s="52">
        <v>144</v>
      </c>
    </row>
    <row r="145" spans="1:2" x14ac:dyDescent="0.2">
      <c r="A145" s="34">
        <f t="shared" si="2"/>
        <v>323</v>
      </c>
      <c r="B145" s="52">
        <v>145</v>
      </c>
    </row>
    <row r="146" spans="1:2" x14ac:dyDescent="0.2">
      <c r="A146" s="34">
        <f t="shared" si="2"/>
        <v>325</v>
      </c>
      <c r="B146" s="52">
        <v>146</v>
      </c>
    </row>
    <row r="147" spans="1:2" x14ac:dyDescent="0.2">
      <c r="A147" s="34">
        <f t="shared" si="2"/>
        <v>327</v>
      </c>
      <c r="B147" s="52">
        <v>147</v>
      </c>
    </row>
    <row r="148" spans="1:2" x14ac:dyDescent="0.2">
      <c r="A148" s="34">
        <f t="shared" si="2"/>
        <v>329</v>
      </c>
      <c r="B148" s="52">
        <v>148</v>
      </c>
    </row>
    <row r="149" spans="1:2" x14ac:dyDescent="0.2">
      <c r="A149" s="34">
        <f t="shared" si="2"/>
        <v>331</v>
      </c>
      <c r="B149" s="52">
        <v>149</v>
      </c>
    </row>
    <row r="150" spans="1:2" x14ac:dyDescent="0.2">
      <c r="A150" s="34">
        <f t="shared" si="2"/>
        <v>333</v>
      </c>
      <c r="B150" s="52">
        <v>150</v>
      </c>
    </row>
  </sheetData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25"/>
  <sheetViews>
    <sheetView zoomScaleNormal="100" workbookViewId="0">
      <selection activeCell="N5" sqref="N5"/>
    </sheetView>
  </sheetViews>
  <sheetFormatPr baseColWidth="10" defaultRowHeight="12.75" x14ac:dyDescent="0.2"/>
  <cols>
    <col min="3" max="4" width="14.7109375" customWidth="1"/>
    <col min="5" max="5" width="16.85546875" customWidth="1"/>
    <col min="6" max="6" width="14.7109375" customWidth="1"/>
  </cols>
  <sheetData>
    <row r="1" spans="2:6" ht="13.5" thickBot="1" x14ac:dyDescent="0.25"/>
    <row r="2" spans="2:6" x14ac:dyDescent="0.2">
      <c r="B2" s="69" t="s">
        <v>0</v>
      </c>
      <c r="C2" s="70" t="s">
        <v>3</v>
      </c>
      <c r="D2" s="71" t="s">
        <v>2</v>
      </c>
      <c r="E2" s="71" t="s">
        <v>1</v>
      </c>
      <c r="F2" s="72" t="s">
        <v>4</v>
      </c>
    </row>
    <row r="3" spans="2:6" x14ac:dyDescent="0.2">
      <c r="B3" s="73">
        <v>1</v>
      </c>
      <c r="C3" s="49">
        <f>B3^2</f>
        <v>1</v>
      </c>
      <c r="D3" s="67">
        <f>B3^3</f>
        <v>1</v>
      </c>
      <c r="E3" s="47">
        <f>POWER(B3,1/2)</f>
        <v>1</v>
      </c>
      <c r="F3" s="74">
        <f>B3^(1/3)</f>
        <v>1</v>
      </c>
    </row>
    <row r="4" spans="2:6" x14ac:dyDescent="0.2">
      <c r="B4" s="75">
        <v>2</v>
      </c>
      <c r="C4" s="50">
        <f t="shared" ref="C4:C22" si="0">B4^2</f>
        <v>4</v>
      </c>
      <c r="D4" s="68">
        <f t="shared" ref="D4:D22" si="1">B4^3</f>
        <v>8</v>
      </c>
      <c r="E4" s="48">
        <f t="shared" ref="E4:E22" si="2">POWER(B4,1/2)</f>
        <v>1.4142135623730951</v>
      </c>
      <c r="F4" s="76">
        <f t="shared" ref="F4:F22" si="3">B4^(1/3)</f>
        <v>1.2599210498948732</v>
      </c>
    </row>
    <row r="5" spans="2:6" x14ac:dyDescent="0.2">
      <c r="B5" s="75">
        <v>3</v>
      </c>
      <c r="C5" s="50">
        <f t="shared" si="0"/>
        <v>9</v>
      </c>
      <c r="D5" s="68">
        <f t="shared" si="1"/>
        <v>27</v>
      </c>
      <c r="E5" s="48">
        <f t="shared" si="2"/>
        <v>1.7320508075688772</v>
      </c>
      <c r="F5" s="76">
        <f t="shared" si="3"/>
        <v>1.4422495703074083</v>
      </c>
    </row>
    <row r="6" spans="2:6" x14ac:dyDescent="0.2">
      <c r="B6" s="75">
        <v>4</v>
      </c>
      <c r="C6" s="50">
        <f t="shared" si="0"/>
        <v>16</v>
      </c>
      <c r="D6" s="68">
        <f t="shared" si="1"/>
        <v>64</v>
      </c>
      <c r="E6" s="48">
        <f t="shared" si="2"/>
        <v>2</v>
      </c>
      <c r="F6" s="76">
        <f t="shared" si="3"/>
        <v>1.5874010519681994</v>
      </c>
    </row>
    <row r="7" spans="2:6" x14ac:dyDescent="0.2">
      <c r="B7" s="75">
        <v>5</v>
      </c>
      <c r="C7" s="50">
        <f t="shared" si="0"/>
        <v>25</v>
      </c>
      <c r="D7" s="68">
        <f t="shared" si="1"/>
        <v>125</v>
      </c>
      <c r="E7" s="48">
        <f t="shared" si="2"/>
        <v>2.2360679774997898</v>
      </c>
      <c r="F7" s="76">
        <f t="shared" si="3"/>
        <v>1.7099759466766968</v>
      </c>
    </row>
    <row r="8" spans="2:6" x14ac:dyDescent="0.2">
      <c r="B8" s="75">
        <v>6</v>
      </c>
      <c r="C8" s="50">
        <f t="shared" si="0"/>
        <v>36</v>
      </c>
      <c r="D8" s="68">
        <f t="shared" si="1"/>
        <v>216</v>
      </c>
      <c r="E8" s="48">
        <f t="shared" si="2"/>
        <v>2.4494897427831779</v>
      </c>
      <c r="F8" s="76">
        <f t="shared" si="3"/>
        <v>1.8171205928321397</v>
      </c>
    </row>
    <row r="9" spans="2:6" x14ac:dyDescent="0.2">
      <c r="B9" s="75">
        <v>7</v>
      </c>
      <c r="C9" s="50">
        <f t="shared" si="0"/>
        <v>49</v>
      </c>
      <c r="D9" s="68">
        <f t="shared" si="1"/>
        <v>343</v>
      </c>
      <c r="E9" s="48">
        <f t="shared" si="2"/>
        <v>2.6457513110645907</v>
      </c>
      <c r="F9" s="76">
        <f t="shared" si="3"/>
        <v>1.9129311827723889</v>
      </c>
    </row>
    <row r="10" spans="2:6" x14ac:dyDescent="0.2">
      <c r="B10" s="75">
        <v>8</v>
      </c>
      <c r="C10" s="50">
        <f t="shared" si="0"/>
        <v>64</v>
      </c>
      <c r="D10" s="68">
        <f t="shared" si="1"/>
        <v>512</v>
      </c>
      <c r="E10" s="48">
        <f t="shared" si="2"/>
        <v>2.8284271247461903</v>
      </c>
      <c r="F10" s="76">
        <f t="shared" si="3"/>
        <v>1.9999999999999998</v>
      </c>
    </row>
    <row r="11" spans="2:6" x14ac:dyDescent="0.2">
      <c r="B11" s="75">
        <v>9</v>
      </c>
      <c r="C11" s="50">
        <f t="shared" si="0"/>
        <v>81</v>
      </c>
      <c r="D11" s="68">
        <f t="shared" si="1"/>
        <v>729</v>
      </c>
      <c r="E11" s="48">
        <f t="shared" si="2"/>
        <v>3</v>
      </c>
      <c r="F11" s="76">
        <f t="shared" si="3"/>
        <v>2.0800838230519041</v>
      </c>
    </row>
    <row r="12" spans="2:6" x14ac:dyDescent="0.2">
      <c r="B12" s="75">
        <v>10</v>
      </c>
      <c r="C12" s="50">
        <f t="shared" si="0"/>
        <v>100</v>
      </c>
      <c r="D12" s="68">
        <f t="shared" si="1"/>
        <v>1000</v>
      </c>
      <c r="E12" s="48">
        <f t="shared" si="2"/>
        <v>3.1622776601683795</v>
      </c>
      <c r="F12" s="76">
        <f t="shared" si="3"/>
        <v>2.1544346900318838</v>
      </c>
    </row>
    <row r="13" spans="2:6" x14ac:dyDescent="0.2">
      <c r="B13" s="75">
        <v>11</v>
      </c>
      <c r="C13" s="50">
        <f t="shared" si="0"/>
        <v>121</v>
      </c>
      <c r="D13" s="68">
        <f t="shared" si="1"/>
        <v>1331</v>
      </c>
      <c r="E13" s="48">
        <f t="shared" si="2"/>
        <v>3.3166247903553998</v>
      </c>
      <c r="F13" s="76">
        <f t="shared" si="3"/>
        <v>2.2239800905693157</v>
      </c>
    </row>
    <row r="14" spans="2:6" x14ac:dyDescent="0.2">
      <c r="B14" s="75">
        <v>12</v>
      </c>
      <c r="C14" s="50">
        <f t="shared" si="0"/>
        <v>144</v>
      </c>
      <c r="D14" s="68">
        <f t="shared" si="1"/>
        <v>1728</v>
      </c>
      <c r="E14" s="48">
        <f t="shared" si="2"/>
        <v>3.4641016151377544</v>
      </c>
      <c r="F14" s="76">
        <f t="shared" si="3"/>
        <v>2.2894284851066637</v>
      </c>
    </row>
    <row r="15" spans="2:6" x14ac:dyDescent="0.2">
      <c r="B15" s="75">
        <v>13</v>
      </c>
      <c r="C15" s="50">
        <f t="shared" si="0"/>
        <v>169</v>
      </c>
      <c r="D15" s="68">
        <f t="shared" si="1"/>
        <v>2197</v>
      </c>
      <c r="E15" s="48">
        <f t="shared" si="2"/>
        <v>3.6055512754639891</v>
      </c>
      <c r="F15" s="76">
        <f t="shared" si="3"/>
        <v>2.3513346877207573</v>
      </c>
    </row>
    <row r="16" spans="2:6" x14ac:dyDescent="0.2">
      <c r="B16" s="75">
        <v>14</v>
      </c>
      <c r="C16" s="50">
        <f t="shared" si="0"/>
        <v>196</v>
      </c>
      <c r="D16" s="68">
        <f t="shared" si="1"/>
        <v>2744</v>
      </c>
      <c r="E16" s="48">
        <f t="shared" si="2"/>
        <v>3.7416573867739413</v>
      </c>
      <c r="F16" s="76">
        <f t="shared" si="3"/>
        <v>2.4101422641752297</v>
      </c>
    </row>
    <row r="17" spans="2:6" x14ac:dyDescent="0.2">
      <c r="B17" s="75">
        <v>15</v>
      </c>
      <c r="C17" s="50">
        <f t="shared" si="0"/>
        <v>225</v>
      </c>
      <c r="D17" s="68">
        <f t="shared" si="1"/>
        <v>3375</v>
      </c>
      <c r="E17" s="48">
        <f t="shared" si="2"/>
        <v>3.872983346207417</v>
      </c>
      <c r="F17" s="76">
        <f t="shared" si="3"/>
        <v>2.4662120743304703</v>
      </c>
    </row>
    <row r="18" spans="2:6" x14ac:dyDescent="0.2">
      <c r="B18" s="75">
        <v>16</v>
      </c>
      <c r="C18" s="50">
        <f t="shared" si="0"/>
        <v>256</v>
      </c>
      <c r="D18" s="68">
        <f t="shared" si="1"/>
        <v>4096</v>
      </c>
      <c r="E18" s="48">
        <f t="shared" si="2"/>
        <v>4</v>
      </c>
      <c r="F18" s="76">
        <f t="shared" si="3"/>
        <v>2.5198420997897459</v>
      </c>
    </row>
    <row r="19" spans="2:6" x14ac:dyDescent="0.2">
      <c r="B19" s="75">
        <v>17</v>
      </c>
      <c r="C19" s="50">
        <f t="shared" si="0"/>
        <v>289</v>
      </c>
      <c r="D19" s="68">
        <f t="shared" si="1"/>
        <v>4913</v>
      </c>
      <c r="E19" s="48">
        <f t="shared" si="2"/>
        <v>4.1231056256176606</v>
      </c>
      <c r="F19" s="76">
        <f t="shared" si="3"/>
        <v>2.5712815906582351</v>
      </c>
    </row>
    <row r="20" spans="2:6" x14ac:dyDescent="0.2">
      <c r="B20" s="75">
        <v>18</v>
      </c>
      <c r="C20" s="50">
        <f t="shared" si="0"/>
        <v>324</v>
      </c>
      <c r="D20" s="68">
        <f t="shared" si="1"/>
        <v>5832</v>
      </c>
      <c r="E20" s="48">
        <f t="shared" si="2"/>
        <v>4.2426406871192848</v>
      </c>
      <c r="F20" s="76">
        <f t="shared" si="3"/>
        <v>2.6207413942088964</v>
      </c>
    </row>
    <row r="21" spans="2:6" x14ac:dyDescent="0.2">
      <c r="B21" s="75">
        <v>19</v>
      </c>
      <c r="C21" s="50">
        <f t="shared" si="0"/>
        <v>361</v>
      </c>
      <c r="D21" s="68">
        <f t="shared" si="1"/>
        <v>6859</v>
      </c>
      <c r="E21" s="48">
        <f t="shared" si="2"/>
        <v>4.358898943540674</v>
      </c>
      <c r="F21" s="76">
        <f t="shared" si="3"/>
        <v>2.6684016487219444</v>
      </c>
    </row>
    <row r="22" spans="2:6" ht="13.5" thickBot="1" x14ac:dyDescent="0.25">
      <c r="B22" s="77">
        <v>20</v>
      </c>
      <c r="C22" s="78">
        <f t="shared" si="0"/>
        <v>400</v>
      </c>
      <c r="D22" s="79">
        <f t="shared" si="1"/>
        <v>8000</v>
      </c>
      <c r="E22" s="80">
        <f t="shared" si="2"/>
        <v>4.4721359549995796</v>
      </c>
      <c r="F22" s="81">
        <f t="shared" si="3"/>
        <v>2.7144176165949063</v>
      </c>
    </row>
    <row r="24" spans="2:6" x14ac:dyDescent="0.2">
      <c r="B24" s="52" t="s">
        <v>112</v>
      </c>
      <c r="C24" s="52" t="s">
        <v>113</v>
      </c>
    </row>
    <row r="25" spans="2:6" x14ac:dyDescent="0.2">
      <c r="B25" s="51" t="s">
        <v>114</v>
      </c>
    </row>
  </sheetData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003D7-636A-45C7-88F7-3F83D5E4E97B}">
  <dimension ref="A1:D20"/>
  <sheetViews>
    <sheetView zoomScaleNormal="100" workbookViewId="0">
      <selection activeCell="G22" sqref="G22"/>
    </sheetView>
  </sheetViews>
  <sheetFormatPr baseColWidth="10" defaultColWidth="11.5703125" defaultRowHeight="12.75" x14ac:dyDescent="0.2"/>
  <cols>
    <col min="1" max="1" width="17" style="114" customWidth="1"/>
    <col min="2" max="16384" width="11.5703125" style="114"/>
  </cols>
  <sheetData>
    <row r="1" spans="1:4" ht="18" x14ac:dyDescent="0.25">
      <c r="A1" s="119" t="s">
        <v>5</v>
      </c>
      <c r="B1" s="119"/>
      <c r="C1" s="119"/>
      <c r="D1" s="119"/>
    </row>
    <row r="2" spans="1:4" ht="18" x14ac:dyDescent="0.25">
      <c r="A2" s="119" t="s">
        <v>110</v>
      </c>
      <c r="B2" s="119"/>
      <c r="C2" s="119"/>
      <c r="D2" s="119"/>
    </row>
    <row r="4" spans="1:4" x14ac:dyDescent="0.2">
      <c r="A4" s="115" t="s">
        <v>14</v>
      </c>
      <c r="B4" s="115" t="s">
        <v>9</v>
      </c>
      <c r="C4" s="115" t="s">
        <v>10</v>
      </c>
      <c r="D4" s="115" t="s">
        <v>11</v>
      </c>
    </row>
    <row r="5" spans="1:4" x14ac:dyDescent="0.2">
      <c r="A5" s="114" t="s">
        <v>6</v>
      </c>
      <c r="B5" s="116">
        <v>220234</v>
      </c>
      <c r="C5" s="116">
        <v>1</v>
      </c>
      <c r="D5" s="116">
        <f>B5*C5</f>
        <v>220234</v>
      </c>
    </row>
    <row r="6" spans="1:4" x14ac:dyDescent="0.2">
      <c r="A6" s="114" t="s">
        <v>7</v>
      </c>
      <c r="B6" s="116">
        <v>110220</v>
      </c>
      <c r="C6" s="116">
        <v>2</v>
      </c>
      <c r="D6" s="116">
        <f t="shared" ref="D6:D7" si="0">B6*C6</f>
        <v>220440</v>
      </c>
    </row>
    <row r="7" spans="1:4" x14ac:dyDescent="0.2">
      <c r="A7" s="114" t="s">
        <v>8</v>
      </c>
      <c r="B7" s="116">
        <v>87789</v>
      </c>
      <c r="C7" s="116">
        <v>5</v>
      </c>
      <c r="D7" s="116">
        <f t="shared" si="0"/>
        <v>438945</v>
      </c>
    </row>
    <row r="8" spans="1:4" x14ac:dyDescent="0.2">
      <c r="A8" s="117" t="s">
        <v>12</v>
      </c>
      <c r="B8" s="118" t="s">
        <v>13</v>
      </c>
      <c r="D8" s="116">
        <f>SUM(D5:D7)</f>
        <v>879619</v>
      </c>
    </row>
    <row r="10" spans="1:4" x14ac:dyDescent="0.2">
      <c r="A10" s="115" t="s">
        <v>15</v>
      </c>
      <c r="D10" s="115" t="s">
        <v>11</v>
      </c>
    </row>
    <row r="11" spans="1:4" x14ac:dyDescent="0.2">
      <c r="A11" s="114" t="s">
        <v>16</v>
      </c>
      <c r="D11" s="116">
        <v>55342</v>
      </c>
    </row>
    <row r="12" spans="1:4" x14ac:dyDescent="0.2">
      <c r="A12" s="114" t="s">
        <v>17</v>
      </c>
      <c r="D12" s="116">
        <v>43290</v>
      </c>
    </row>
    <row r="13" spans="1:4" x14ac:dyDescent="0.2">
      <c r="A13" s="114" t="s">
        <v>18</v>
      </c>
      <c r="D13" s="116">
        <v>96220</v>
      </c>
    </row>
    <row r="14" spans="1:4" x14ac:dyDescent="0.2">
      <c r="A14" s="117" t="s">
        <v>19</v>
      </c>
      <c r="B14" s="118" t="s">
        <v>13</v>
      </c>
      <c r="D14" s="116">
        <f>SUM(D11:D13)</f>
        <v>194852</v>
      </c>
    </row>
    <row r="16" spans="1:4" x14ac:dyDescent="0.2">
      <c r="A16" s="117" t="s">
        <v>20</v>
      </c>
      <c r="B16" s="118" t="s">
        <v>13</v>
      </c>
      <c r="D16" s="116">
        <f>D8-D14</f>
        <v>684767</v>
      </c>
    </row>
    <row r="17" spans="1:4" x14ac:dyDescent="0.2">
      <c r="A17" s="117"/>
    </row>
    <row r="18" spans="1:4" x14ac:dyDescent="0.2">
      <c r="A18" s="117" t="s">
        <v>21</v>
      </c>
      <c r="C18" s="66">
        <v>0.2</v>
      </c>
      <c r="D18" s="116">
        <f>D16*C18</f>
        <v>136953.4</v>
      </c>
    </row>
    <row r="19" spans="1:4" x14ac:dyDescent="0.2">
      <c r="A19" s="117"/>
    </row>
    <row r="20" spans="1:4" x14ac:dyDescent="0.2">
      <c r="A20" s="117" t="s">
        <v>22</v>
      </c>
      <c r="B20" s="118" t="s">
        <v>13</v>
      </c>
      <c r="D20" s="116">
        <f>D16-D18</f>
        <v>547813.6</v>
      </c>
    </row>
  </sheetData>
  <mergeCells count="2">
    <mergeCell ref="A1:D1"/>
    <mergeCell ref="A2:D2"/>
  </mergeCells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F13"/>
  <sheetViews>
    <sheetView zoomScale="98" zoomScaleNormal="98" workbookViewId="0">
      <selection activeCell="C14" sqref="C14"/>
    </sheetView>
  </sheetViews>
  <sheetFormatPr baseColWidth="10" defaultRowHeight="12.75" x14ac:dyDescent="0.2"/>
  <cols>
    <col min="2" max="2" width="15.7109375" bestFit="1" customWidth="1"/>
  </cols>
  <sheetData>
    <row r="2" spans="2:6" x14ac:dyDescent="0.2">
      <c r="B2" s="4" t="s">
        <v>23</v>
      </c>
      <c r="C2" s="4" t="s">
        <v>24</v>
      </c>
      <c r="D2" s="4" t="s">
        <v>25</v>
      </c>
      <c r="E2" s="4" t="s">
        <v>28</v>
      </c>
      <c r="F2" s="4" t="s">
        <v>29</v>
      </c>
    </row>
    <row r="3" spans="2:6" x14ac:dyDescent="0.2">
      <c r="B3" s="1" t="s">
        <v>26</v>
      </c>
      <c r="C3" s="1">
        <v>15410</v>
      </c>
      <c r="D3" s="56">
        <v>0.02</v>
      </c>
      <c r="E3" s="57">
        <f>C3*(1+D3)</f>
        <v>15718.2</v>
      </c>
      <c r="F3" s="82">
        <f>E3/E$8</f>
        <v>0.32409461677402329</v>
      </c>
    </row>
    <row r="4" spans="2:6" x14ac:dyDescent="0.2">
      <c r="B4" s="58" t="s">
        <v>87</v>
      </c>
      <c r="C4" s="2">
        <v>2320</v>
      </c>
      <c r="D4" s="59">
        <v>0.03</v>
      </c>
      <c r="E4" s="60">
        <f t="shared" ref="E4:E7" si="0">C4*(1+D4)</f>
        <v>2389.6</v>
      </c>
      <c r="F4" s="83">
        <f t="shared" ref="F4:F7" si="1">E4/$E$8</f>
        <v>4.927132217704356E-2</v>
      </c>
    </row>
    <row r="5" spans="2:6" x14ac:dyDescent="0.2">
      <c r="B5" s="2" t="s">
        <v>27</v>
      </c>
      <c r="C5" s="2">
        <v>4750</v>
      </c>
      <c r="D5" s="59">
        <v>0.02</v>
      </c>
      <c r="E5" s="60">
        <f t="shared" si="0"/>
        <v>4845</v>
      </c>
      <c r="F5" s="83">
        <f t="shared" si="1"/>
        <v>9.9899378953706083E-2</v>
      </c>
    </row>
    <row r="6" spans="2:6" x14ac:dyDescent="0.2">
      <c r="B6" s="2" t="s">
        <v>80</v>
      </c>
      <c r="C6" s="2">
        <v>11080</v>
      </c>
      <c r="D6" s="59">
        <v>0.03</v>
      </c>
      <c r="E6" s="60">
        <f t="shared" si="0"/>
        <v>11412.4</v>
      </c>
      <c r="F6" s="83">
        <f t="shared" si="1"/>
        <v>0.23531303867312181</v>
      </c>
    </row>
    <row r="7" spans="2:6" x14ac:dyDescent="0.2">
      <c r="B7" s="61" t="s">
        <v>88</v>
      </c>
      <c r="C7" s="3">
        <v>13590</v>
      </c>
      <c r="D7" s="62">
        <v>0.04</v>
      </c>
      <c r="E7" s="63">
        <f t="shared" si="0"/>
        <v>14133.6</v>
      </c>
      <c r="F7" s="84">
        <f t="shared" si="1"/>
        <v>0.2914216434221053</v>
      </c>
    </row>
    <row r="8" spans="2:6" x14ac:dyDescent="0.2">
      <c r="B8" s="9" t="s">
        <v>11</v>
      </c>
      <c r="C8" s="64" t="s">
        <v>30</v>
      </c>
      <c r="D8" s="65"/>
      <c r="E8" s="11">
        <f>SUM(E3:E7)</f>
        <v>48498.799999999996</v>
      </c>
      <c r="F8" s="85">
        <f>E8/$E$8</f>
        <v>1</v>
      </c>
    </row>
    <row r="10" spans="2:6" x14ac:dyDescent="0.2">
      <c r="C10" s="51" t="s">
        <v>119</v>
      </c>
    </row>
    <row r="11" spans="2:6" x14ac:dyDescent="0.2">
      <c r="C11" s="51" t="s">
        <v>120</v>
      </c>
    </row>
    <row r="12" spans="2:6" x14ac:dyDescent="0.2">
      <c r="C12" s="86" t="s">
        <v>121</v>
      </c>
    </row>
    <row r="13" spans="2:6" x14ac:dyDescent="0.2">
      <c r="C13" s="86" t="s">
        <v>122</v>
      </c>
    </row>
  </sheetData>
  <phoneticPr fontId="0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H4"/>
  <sheetViews>
    <sheetView zoomScale="110" zoomScaleNormal="110" workbookViewId="0">
      <selection activeCell="C3" sqref="C3:C4"/>
    </sheetView>
  </sheetViews>
  <sheetFormatPr baseColWidth="10" defaultRowHeight="12.75" x14ac:dyDescent="0.2"/>
  <cols>
    <col min="2" max="2" width="12.140625" bestFit="1" customWidth="1"/>
    <col min="3" max="3" width="10.42578125" bestFit="1" customWidth="1"/>
    <col min="4" max="4" width="12.7109375" bestFit="1" customWidth="1"/>
    <col min="5" max="8" width="14.7109375" bestFit="1" customWidth="1"/>
  </cols>
  <sheetData>
    <row r="3" spans="2:8" x14ac:dyDescent="0.2">
      <c r="B3" s="4" t="s">
        <v>31</v>
      </c>
      <c r="C3" s="4" t="s">
        <v>32</v>
      </c>
      <c r="D3" s="4" t="s">
        <v>33</v>
      </c>
      <c r="E3" s="4" t="s">
        <v>34</v>
      </c>
      <c r="F3" s="4" t="s">
        <v>35</v>
      </c>
      <c r="G3" s="4" t="s">
        <v>36</v>
      </c>
      <c r="H3" s="4" t="s">
        <v>37</v>
      </c>
    </row>
    <row r="4" spans="2:8" x14ac:dyDescent="0.2">
      <c r="B4" s="9">
        <v>17290</v>
      </c>
      <c r="C4" s="10">
        <v>0.01</v>
      </c>
      <c r="D4" s="11">
        <f>B4*(1-$C$4)</f>
        <v>17117.099999999999</v>
      </c>
      <c r="E4" s="11">
        <f>D4*(1-$C$4)</f>
        <v>16945.929</v>
      </c>
      <c r="F4" s="11">
        <f>E4*(1-$C$4)</f>
        <v>16776.469710000001</v>
      </c>
      <c r="G4" s="11">
        <f>F4*(1-$C$4)</f>
        <v>16608.705012900002</v>
      </c>
      <c r="H4" s="11">
        <f t="shared" ref="H4" si="0">G4*(1-$C$4)</f>
        <v>16442.617962771001</v>
      </c>
    </row>
  </sheetData>
  <phoneticPr fontId="0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O26"/>
  <sheetViews>
    <sheetView zoomScale="112" zoomScaleNormal="112" workbookViewId="0">
      <selection activeCell="J25" sqref="J25"/>
    </sheetView>
  </sheetViews>
  <sheetFormatPr baseColWidth="10" defaultRowHeight="12.75" x14ac:dyDescent="0.2"/>
  <cols>
    <col min="1" max="1" width="8" bestFit="1" customWidth="1"/>
    <col min="2" max="2" width="7.42578125" bestFit="1" customWidth="1"/>
  </cols>
  <sheetData>
    <row r="2" spans="1:15" x14ac:dyDescent="0.2">
      <c r="B2" s="12" t="s">
        <v>41</v>
      </c>
      <c r="C2" s="4" t="s">
        <v>40</v>
      </c>
      <c r="D2" s="4" t="s">
        <v>42</v>
      </c>
      <c r="E2" s="4" t="s">
        <v>43</v>
      </c>
      <c r="F2" s="4" t="s">
        <v>44</v>
      </c>
      <c r="G2" s="4" t="s">
        <v>45</v>
      </c>
      <c r="H2" s="4" t="s">
        <v>46</v>
      </c>
      <c r="I2" s="4" t="s">
        <v>47</v>
      </c>
      <c r="J2" s="4" t="s">
        <v>48</v>
      </c>
      <c r="K2" s="4" t="s">
        <v>49</v>
      </c>
      <c r="L2" s="4" t="s">
        <v>50</v>
      </c>
      <c r="M2" s="4" t="s">
        <v>51</v>
      </c>
      <c r="N2" s="4" t="s">
        <v>52</v>
      </c>
      <c r="O2" s="4" t="s">
        <v>53</v>
      </c>
    </row>
    <row r="3" spans="1:15" x14ac:dyDescent="0.2">
      <c r="A3" s="5" t="s">
        <v>14</v>
      </c>
      <c r="B3" s="13">
        <v>0.05</v>
      </c>
      <c r="C3" s="5">
        <v>125600</v>
      </c>
      <c r="D3" s="6">
        <f>C3*(1+$B3)</f>
        <v>131880</v>
      </c>
      <c r="E3" s="6">
        <f t="shared" ref="E3:O3" si="0">D3*(1+$B3)</f>
        <v>138474</v>
      </c>
      <c r="F3" s="6">
        <f t="shared" si="0"/>
        <v>145397.70000000001</v>
      </c>
      <c r="G3" s="6">
        <f t="shared" si="0"/>
        <v>152667.58500000002</v>
      </c>
      <c r="H3" s="6">
        <f t="shared" si="0"/>
        <v>160300.96425000002</v>
      </c>
      <c r="I3" s="6">
        <f t="shared" si="0"/>
        <v>168316.01246250002</v>
      </c>
      <c r="J3" s="6">
        <f t="shared" si="0"/>
        <v>176731.81308562504</v>
      </c>
      <c r="K3" s="6">
        <f t="shared" si="0"/>
        <v>185568.40373990629</v>
      </c>
      <c r="L3" s="6">
        <f t="shared" si="0"/>
        <v>194846.82392690162</v>
      </c>
      <c r="M3" s="6">
        <f t="shared" si="0"/>
        <v>204589.1651232467</v>
      </c>
      <c r="N3" s="6">
        <f t="shared" si="0"/>
        <v>214818.62337940905</v>
      </c>
      <c r="O3" s="6">
        <f t="shared" si="0"/>
        <v>225559.5545483795</v>
      </c>
    </row>
    <row r="4" spans="1:15" x14ac:dyDescent="0.2">
      <c r="A4" s="5" t="s">
        <v>38</v>
      </c>
      <c r="B4" s="13">
        <v>0.1</v>
      </c>
      <c r="C4" s="5">
        <v>87500</v>
      </c>
      <c r="D4" s="6">
        <f>C4*(1+$B4)</f>
        <v>96250.000000000015</v>
      </c>
      <c r="E4" s="6">
        <f t="shared" ref="E4:O4" si="1">D4*(1+$B4)</f>
        <v>105875.00000000003</v>
      </c>
      <c r="F4" s="6">
        <f t="shared" si="1"/>
        <v>116462.50000000004</v>
      </c>
      <c r="G4" s="6">
        <f t="shared" si="1"/>
        <v>128108.75000000006</v>
      </c>
      <c r="H4" s="6">
        <f t="shared" si="1"/>
        <v>140919.62500000009</v>
      </c>
      <c r="I4" s="6">
        <f t="shared" si="1"/>
        <v>155011.58750000011</v>
      </c>
      <c r="J4" s="6">
        <f t="shared" si="1"/>
        <v>170512.74625000014</v>
      </c>
      <c r="K4" s="6">
        <f t="shared" si="1"/>
        <v>187564.02087500016</v>
      </c>
      <c r="L4" s="6">
        <f t="shared" si="1"/>
        <v>206320.42296250019</v>
      </c>
      <c r="M4" s="6">
        <f t="shared" si="1"/>
        <v>226952.46525875022</v>
      </c>
      <c r="N4" s="6">
        <f t="shared" si="1"/>
        <v>249647.71178462525</v>
      </c>
      <c r="O4" s="6">
        <f t="shared" si="1"/>
        <v>274612.48296308779</v>
      </c>
    </row>
    <row r="5" spans="1:15" x14ac:dyDescent="0.2">
      <c r="A5" s="5" t="s">
        <v>39</v>
      </c>
      <c r="C5" s="6">
        <f>C3-C4</f>
        <v>38100</v>
      </c>
      <c r="D5" s="6">
        <f t="shared" ref="D5:O5" si="2">D3-D4</f>
        <v>35629.999999999985</v>
      </c>
      <c r="E5" s="6">
        <f t="shared" si="2"/>
        <v>32598.999999999971</v>
      </c>
      <c r="F5" s="6">
        <f t="shared" si="2"/>
        <v>28935.199999999968</v>
      </c>
      <c r="G5" s="6">
        <f t="shared" si="2"/>
        <v>24558.834999999963</v>
      </c>
      <c r="H5" s="6">
        <f t="shared" si="2"/>
        <v>19381.339249999932</v>
      </c>
      <c r="I5" s="6">
        <f t="shared" si="2"/>
        <v>13304.424962499907</v>
      </c>
      <c r="J5" s="6">
        <f t="shared" si="2"/>
        <v>6219.0668356248934</v>
      </c>
      <c r="K5" s="6">
        <f t="shared" si="2"/>
        <v>-1995.6171350938675</v>
      </c>
      <c r="L5" s="6">
        <f t="shared" si="2"/>
        <v>-11473.59903559857</v>
      </c>
      <c r="M5" s="6">
        <f t="shared" si="2"/>
        <v>-22363.300135503523</v>
      </c>
      <c r="N5" s="6">
        <f t="shared" si="2"/>
        <v>-34829.0884052162</v>
      </c>
      <c r="O5" s="6">
        <f t="shared" si="2"/>
        <v>-49052.928414708294</v>
      </c>
    </row>
    <row r="8" spans="1:15" ht="13.5" thickBot="1" x14ac:dyDescent="0.25">
      <c r="D8" s="91" t="s">
        <v>123</v>
      </c>
      <c r="E8" s="34">
        <v>1</v>
      </c>
      <c r="F8" s="34">
        <v>2</v>
      </c>
      <c r="G8" s="34">
        <v>3</v>
      </c>
      <c r="H8" s="34">
        <v>4</v>
      </c>
      <c r="I8" s="34">
        <v>5</v>
      </c>
      <c r="J8" s="34">
        <v>6</v>
      </c>
      <c r="K8" s="34">
        <v>7</v>
      </c>
      <c r="L8" s="34">
        <v>8</v>
      </c>
      <c r="M8" s="34">
        <v>9</v>
      </c>
      <c r="N8" s="34">
        <v>10</v>
      </c>
      <c r="O8" s="34"/>
    </row>
    <row r="9" spans="1:15" x14ac:dyDescent="0.2">
      <c r="D9" s="34">
        <v>1</v>
      </c>
      <c r="E9" s="92">
        <f>$D9*E$8</f>
        <v>1</v>
      </c>
      <c r="F9" s="87">
        <f t="shared" ref="F9:N18" si="3">$D9*F$8</f>
        <v>2</v>
      </c>
      <c r="G9" s="87">
        <f t="shared" si="3"/>
        <v>3</v>
      </c>
      <c r="H9" s="87">
        <f t="shared" si="3"/>
        <v>4</v>
      </c>
      <c r="I9" s="87">
        <f t="shared" si="3"/>
        <v>5</v>
      </c>
      <c r="J9" s="87">
        <f t="shared" si="3"/>
        <v>6</v>
      </c>
      <c r="K9" s="87">
        <f t="shared" si="3"/>
        <v>7</v>
      </c>
      <c r="L9" s="87">
        <f t="shared" si="3"/>
        <v>8</v>
      </c>
      <c r="M9" s="87">
        <f t="shared" si="3"/>
        <v>9</v>
      </c>
      <c r="N9" s="88">
        <f t="shared" si="3"/>
        <v>10</v>
      </c>
      <c r="O9" s="34"/>
    </row>
    <row r="10" spans="1:15" x14ac:dyDescent="0.2">
      <c r="D10" s="34">
        <v>2</v>
      </c>
      <c r="E10" s="75">
        <f t="shared" ref="E10:E18" si="4">$D10*E$8</f>
        <v>2</v>
      </c>
      <c r="F10" s="89">
        <f t="shared" si="3"/>
        <v>4</v>
      </c>
      <c r="G10" s="89">
        <f t="shared" si="3"/>
        <v>6</v>
      </c>
      <c r="H10" s="89">
        <f t="shared" si="3"/>
        <v>8</v>
      </c>
      <c r="I10" s="89">
        <f t="shared" si="3"/>
        <v>10</v>
      </c>
      <c r="J10" s="89">
        <f t="shared" si="3"/>
        <v>12</v>
      </c>
      <c r="K10" s="89">
        <f t="shared" si="3"/>
        <v>14</v>
      </c>
      <c r="L10" s="89">
        <f t="shared" si="3"/>
        <v>16</v>
      </c>
      <c r="M10" s="89">
        <f t="shared" si="3"/>
        <v>18</v>
      </c>
      <c r="N10" s="25">
        <f t="shared" si="3"/>
        <v>20</v>
      </c>
      <c r="O10" s="34"/>
    </row>
    <row r="11" spans="1:15" x14ac:dyDescent="0.2">
      <c r="D11" s="34">
        <v>3</v>
      </c>
      <c r="E11" s="75">
        <f t="shared" si="4"/>
        <v>3</v>
      </c>
      <c r="F11" s="89">
        <f t="shared" si="3"/>
        <v>6</v>
      </c>
      <c r="G11" s="89">
        <f t="shared" si="3"/>
        <v>9</v>
      </c>
      <c r="H11" s="89">
        <f t="shared" si="3"/>
        <v>12</v>
      </c>
      <c r="I11" s="89">
        <f t="shared" si="3"/>
        <v>15</v>
      </c>
      <c r="J11" s="89">
        <f t="shared" si="3"/>
        <v>18</v>
      </c>
      <c r="K11" s="89">
        <f t="shared" si="3"/>
        <v>21</v>
      </c>
      <c r="L11" s="89">
        <f t="shared" si="3"/>
        <v>24</v>
      </c>
      <c r="M11" s="89">
        <f t="shared" si="3"/>
        <v>27</v>
      </c>
      <c r="N11" s="25">
        <f t="shared" si="3"/>
        <v>30</v>
      </c>
      <c r="O11" s="34"/>
    </row>
    <row r="12" spans="1:15" x14ac:dyDescent="0.2">
      <c r="D12" s="34">
        <v>4</v>
      </c>
      <c r="E12" s="75">
        <f t="shared" si="4"/>
        <v>4</v>
      </c>
      <c r="F12" s="89">
        <f t="shared" si="3"/>
        <v>8</v>
      </c>
      <c r="G12" s="89">
        <f t="shared" si="3"/>
        <v>12</v>
      </c>
      <c r="H12" s="89">
        <f t="shared" si="3"/>
        <v>16</v>
      </c>
      <c r="I12" s="89">
        <f t="shared" si="3"/>
        <v>20</v>
      </c>
      <c r="J12" s="89">
        <f t="shared" si="3"/>
        <v>24</v>
      </c>
      <c r="K12" s="89">
        <f t="shared" si="3"/>
        <v>28</v>
      </c>
      <c r="L12" s="89">
        <f t="shared" si="3"/>
        <v>32</v>
      </c>
      <c r="M12" s="89">
        <f t="shared" si="3"/>
        <v>36</v>
      </c>
      <c r="N12" s="25">
        <f t="shared" si="3"/>
        <v>40</v>
      </c>
      <c r="O12" s="34"/>
    </row>
    <row r="13" spans="1:15" x14ac:dyDescent="0.2">
      <c r="D13" s="34">
        <v>5</v>
      </c>
      <c r="E13" s="75">
        <f t="shared" si="4"/>
        <v>5</v>
      </c>
      <c r="F13" s="89">
        <f t="shared" si="3"/>
        <v>10</v>
      </c>
      <c r="G13" s="89">
        <f t="shared" si="3"/>
        <v>15</v>
      </c>
      <c r="H13" s="89">
        <f t="shared" si="3"/>
        <v>20</v>
      </c>
      <c r="I13" s="89">
        <f t="shared" si="3"/>
        <v>25</v>
      </c>
      <c r="J13" s="89">
        <f t="shared" si="3"/>
        <v>30</v>
      </c>
      <c r="K13" s="89">
        <f t="shared" si="3"/>
        <v>35</v>
      </c>
      <c r="L13" s="89">
        <f t="shared" si="3"/>
        <v>40</v>
      </c>
      <c r="M13" s="89">
        <f t="shared" si="3"/>
        <v>45</v>
      </c>
      <c r="N13" s="25">
        <f t="shared" si="3"/>
        <v>50</v>
      </c>
      <c r="O13" s="34"/>
    </row>
    <row r="14" spans="1:15" x14ac:dyDescent="0.2">
      <c r="D14" s="34">
        <v>6</v>
      </c>
      <c r="E14" s="75">
        <f t="shared" si="4"/>
        <v>6</v>
      </c>
      <c r="F14" s="89">
        <f t="shared" si="3"/>
        <v>12</v>
      </c>
      <c r="G14" s="89">
        <f t="shared" si="3"/>
        <v>18</v>
      </c>
      <c r="H14" s="89">
        <f t="shared" si="3"/>
        <v>24</v>
      </c>
      <c r="I14" s="89">
        <f t="shared" si="3"/>
        <v>30</v>
      </c>
      <c r="J14" s="89">
        <f t="shared" si="3"/>
        <v>36</v>
      </c>
      <c r="K14" s="89">
        <f t="shared" si="3"/>
        <v>42</v>
      </c>
      <c r="L14" s="89">
        <f t="shared" si="3"/>
        <v>48</v>
      </c>
      <c r="M14" s="89">
        <f t="shared" si="3"/>
        <v>54</v>
      </c>
      <c r="N14" s="25">
        <f t="shared" si="3"/>
        <v>60</v>
      </c>
      <c r="O14" s="34"/>
    </row>
    <row r="15" spans="1:15" x14ac:dyDescent="0.2">
      <c r="D15" s="34">
        <v>7</v>
      </c>
      <c r="E15" s="75">
        <f t="shared" si="4"/>
        <v>7</v>
      </c>
      <c r="F15" s="89">
        <f t="shared" si="3"/>
        <v>14</v>
      </c>
      <c r="G15" s="89">
        <f t="shared" si="3"/>
        <v>21</v>
      </c>
      <c r="H15" s="89">
        <f t="shared" si="3"/>
        <v>28</v>
      </c>
      <c r="I15" s="89">
        <f t="shared" si="3"/>
        <v>35</v>
      </c>
      <c r="J15" s="89">
        <f t="shared" si="3"/>
        <v>42</v>
      </c>
      <c r="K15" s="89">
        <f t="shared" si="3"/>
        <v>49</v>
      </c>
      <c r="L15" s="89">
        <f t="shared" si="3"/>
        <v>56</v>
      </c>
      <c r="M15" s="89">
        <f t="shared" si="3"/>
        <v>63</v>
      </c>
      <c r="N15" s="25">
        <f t="shared" si="3"/>
        <v>70</v>
      </c>
      <c r="O15" s="34"/>
    </row>
    <row r="16" spans="1:15" x14ac:dyDescent="0.2">
      <c r="D16" s="34">
        <v>8</v>
      </c>
      <c r="E16" s="75">
        <f t="shared" si="4"/>
        <v>8</v>
      </c>
      <c r="F16" s="89">
        <f t="shared" si="3"/>
        <v>16</v>
      </c>
      <c r="G16" s="89">
        <f t="shared" si="3"/>
        <v>24</v>
      </c>
      <c r="H16" s="89">
        <f t="shared" si="3"/>
        <v>32</v>
      </c>
      <c r="I16" s="89">
        <f t="shared" si="3"/>
        <v>40</v>
      </c>
      <c r="J16" s="89">
        <f>$D16*J$8</f>
        <v>48</v>
      </c>
      <c r="K16" s="89">
        <f t="shared" si="3"/>
        <v>56</v>
      </c>
      <c r="L16" s="89">
        <f t="shared" si="3"/>
        <v>64</v>
      </c>
      <c r="M16" s="89">
        <f t="shared" si="3"/>
        <v>72</v>
      </c>
      <c r="N16" s="25">
        <f t="shared" si="3"/>
        <v>80</v>
      </c>
      <c r="O16" s="34"/>
    </row>
    <row r="17" spans="4:15" x14ac:dyDescent="0.2">
      <c r="D17" s="34">
        <v>9</v>
      </c>
      <c r="E17" s="75">
        <f t="shared" si="4"/>
        <v>9</v>
      </c>
      <c r="F17" s="89">
        <f t="shared" si="3"/>
        <v>18</v>
      </c>
      <c r="G17" s="89">
        <f t="shared" si="3"/>
        <v>27</v>
      </c>
      <c r="H17" s="89">
        <f t="shared" si="3"/>
        <v>36</v>
      </c>
      <c r="I17" s="89">
        <f t="shared" si="3"/>
        <v>45</v>
      </c>
      <c r="J17" s="89">
        <f t="shared" si="3"/>
        <v>54</v>
      </c>
      <c r="K17" s="89">
        <f t="shared" si="3"/>
        <v>63</v>
      </c>
      <c r="L17" s="89">
        <f t="shared" si="3"/>
        <v>72</v>
      </c>
      <c r="M17" s="89">
        <f t="shared" si="3"/>
        <v>81</v>
      </c>
      <c r="N17" s="25">
        <f t="shared" si="3"/>
        <v>90</v>
      </c>
      <c r="O17" s="34"/>
    </row>
    <row r="18" spans="4:15" ht="13.5" thickBot="1" x14ac:dyDescent="0.25">
      <c r="D18" s="34">
        <v>10</v>
      </c>
      <c r="E18" s="77">
        <f t="shared" si="4"/>
        <v>10</v>
      </c>
      <c r="F18" s="24">
        <f t="shared" si="3"/>
        <v>20</v>
      </c>
      <c r="G18" s="24">
        <f t="shared" si="3"/>
        <v>30</v>
      </c>
      <c r="H18" s="24">
        <f t="shared" si="3"/>
        <v>40</v>
      </c>
      <c r="I18" s="24">
        <f t="shared" si="3"/>
        <v>50</v>
      </c>
      <c r="J18" s="24">
        <f t="shared" si="3"/>
        <v>60</v>
      </c>
      <c r="K18" s="24">
        <f t="shared" si="3"/>
        <v>70</v>
      </c>
      <c r="L18" s="24">
        <f t="shared" si="3"/>
        <v>80</v>
      </c>
      <c r="M18" s="24">
        <f t="shared" si="3"/>
        <v>90</v>
      </c>
      <c r="N18" s="90">
        <f t="shared" si="3"/>
        <v>100</v>
      </c>
      <c r="O18" s="34"/>
    </row>
    <row r="19" spans="4:15" x14ac:dyDescent="0.2"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4:15" x14ac:dyDescent="0.2"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4:15" x14ac:dyDescent="0.2"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4:15" x14ac:dyDescent="0.2"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4:15" x14ac:dyDescent="0.2"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4:15" x14ac:dyDescent="0.2"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4:15" x14ac:dyDescent="0.2"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4:15" x14ac:dyDescent="0.2"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</sheetData>
  <phoneticPr fontId="0" type="noConversion"/>
  <conditionalFormatting sqref="C5:O5">
    <cfRule type="cellIs" dxfId="0" priority="1" operator="lessThan">
      <formula>0</formula>
    </cfRule>
  </conditionalFormatting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G11"/>
  <sheetViews>
    <sheetView zoomScale="140" zoomScaleNormal="140" workbookViewId="0">
      <selection activeCell="H16" sqref="H16"/>
    </sheetView>
  </sheetViews>
  <sheetFormatPr baseColWidth="10" defaultRowHeight="12.75" x14ac:dyDescent="0.2"/>
  <cols>
    <col min="2" max="2" width="12.42578125" bestFit="1" customWidth="1"/>
  </cols>
  <sheetData>
    <row r="2" spans="2:7" x14ac:dyDescent="0.2">
      <c r="B2" s="4" t="s">
        <v>54</v>
      </c>
      <c r="C2" s="4" t="s">
        <v>10</v>
      </c>
      <c r="D2" s="4" t="s">
        <v>9</v>
      </c>
      <c r="E2" s="4" t="s">
        <v>14</v>
      </c>
      <c r="F2" s="4" t="s">
        <v>29</v>
      </c>
    </row>
    <row r="3" spans="2:7" x14ac:dyDescent="0.2">
      <c r="B3" s="1" t="s">
        <v>55</v>
      </c>
      <c r="C3" s="1">
        <v>65</v>
      </c>
      <c r="D3" s="1">
        <v>1234</v>
      </c>
      <c r="E3" s="57">
        <f>C3*D3</f>
        <v>80210</v>
      </c>
      <c r="F3" s="82">
        <f>E3/$E$8</f>
        <v>0.20320218883793986</v>
      </c>
    </row>
    <row r="4" spans="2:7" x14ac:dyDescent="0.2">
      <c r="B4" s="58" t="s">
        <v>89</v>
      </c>
      <c r="C4" s="2">
        <v>260</v>
      </c>
      <c r="D4" s="2">
        <v>315</v>
      </c>
      <c r="E4" s="60">
        <f t="shared" ref="E4:E7" si="0">C4*D4</f>
        <v>81900</v>
      </c>
      <c r="F4" s="83">
        <f t="shared" ref="F4:F8" si="1">E4/$E$8</f>
        <v>0.20748359638233729</v>
      </c>
    </row>
    <row r="5" spans="2:7" x14ac:dyDescent="0.2">
      <c r="B5" s="2" t="s">
        <v>56</v>
      </c>
      <c r="C5" s="2">
        <v>435</v>
      </c>
      <c r="D5" s="2">
        <v>192</v>
      </c>
      <c r="E5" s="60">
        <f t="shared" si="0"/>
        <v>83520</v>
      </c>
      <c r="F5" s="83">
        <f t="shared" si="1"/>
        <v>0.21158766751957034</v>
      </c>
    </row>
    <row r="6" spans="2:7" x14ac:dyDescent="0.2">
      <c r="B6" s="2" t="s">
        <v>57</v>
      </c>
      <c r="C6" s="2">
        <v>420</v>
      </c>
      <c r="D6" s="2">
        <v>175</v>
      </c>
      <c r="E6" s="60">
        <f t="shared" si="0"/>
        <v>73500</v>
      </c>
      <c r="F6" s="83">
        <f t="shared" si="1"/>
        <v>0.1862032275226104</v>
      </c>
    </row>
    <row r="7" spans="2:7" x14ac:dyDescent="0.2">
      <c r="B7" s="3" t="s">
        <v>58</v>
      </c>
      <c r="C7" s="3">
        <v>2100</v>
      </c>
      <c r="D7" s="3">
        <v>36</v>
      </c>
      <c r="E7" s="63">
        <f t="shared" si="0"/>
        <v>75600</v>
      </c>
      <c r="F7" s="84">
        <f t="shared" si="1"/>
        <v>0.19152331973754211</v>
      </c>
    </row>
    <row r="8" spans="2:7" x14ac:dyDescent="0.2">
      <c r="B8" s="9" t="s">
        <v>11</v>
      </c>
      <c r="C8" s="64" t="s">
        <v>13</v>
      </c>
      <c r="D8" s="65"/>
      <c r="E8" s="11">
        <f>SUMPRODUCT(C3:C7,D3:D7)</f>
        <v>394730</v>
      </c>
      <c r="F8" s="85">
        <f t="shared" si="1"/>
        <v>1</v>
      </c>
      <c r="G8" s="66"/>
    </row>
    <row r="11" spans="2:7" x14ac:dyDescent="0.2">
      <c r="F11" s="51"/>
    </row>
  </sheetData>
  <phoneticPr fontId="0" type="noConversion"/>
  <pageMargins left="0.75" right="0.75" top="1" bottom="1" header="0" footer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I10"/>
  <sheetViews>
    <sheetView zoomScale="120" zoomScaleNormal="120" workbookViewId="0">
      <selection activeCell="H7" sqref="H7"/>
    </sheetView>
  </sheetViews>
  <sheetFormatPr baseColWidth="10" defaultRowHeight="12.75" x14ac:dyDescent="0.2"/>
  <cols>
    <col min="2" max="2" width="13.28515625" customWidth="1"/>
  </cols>
  <sheetData>
    <row r="3" spans="2:9" x14ac:dyDescent="0.2">
      <c r="B3" s="9" t="s">
        <v>59</v>
      </c>
      <c r="C3" s="9" t="s">
        <v>60</v>
      </c>
      <c r="D3" s="9" t="s">
        <v>61</v>
      </c>
      <c r="E3" s="9" t="s">
        <v>62</v>
      </c>
      <c r="F3" s="9" t="s">
        <v>63</v>
      </c>
      <c r="G3" s="9" t="s">
        <v>64</v>
      </c>
      <c r="H3" s="9" t="s">
        <v>65</v>
      </c>
      <c r="I3" s="9" t="s">
        <v>11</v>
      </c>
    </row>
    <row r="4" spans="2:9" x14ac:dyDescent="0.2">
      <c r="B4" s="9">
        <v>392</v>
      </c>
      <c r="C4" s="9">
        <v>22</v>
      </c>
      <c r="D4" s="11">
        <f>4*B4</f>
        <v>1568</v>
      </c>
      <c r="E4" s="11">
        <f>($I$4-$D$4)/4</f>
        <v>1764</v>
      </c>
      <c r="F4" s="11">
        <f>$E$4</f>
        <v>1764</v>
      </c>
      <c r="G4" s="11">
        <f>$E$4</f>
        <v>1764</v>
      </c>
      <c r="H4" s="11">
        <f>$E$4</f>
        <v>1764</v>
      </c>
      <c r="I4" s="11">
        <f>B4*C4</f>
        <v>8624</v>
      </c>
    </row>
    <row r="5" spans="2:9" x14ac:dyDescent="0.2">
      <c r="I5" s="34">
        <f>SUM(D4:H4)</f>
        <v>8624</v>
      </c>
    </row>
    <row r="8" spans="2:9" x14ac:dyDescent="0.2">
      <c r="B8" s="5" t="s">
        <v>66</v>
      </c>
      <c r="C8" s="9">
        <v>29</v>
      </c>
    </row>
    <row r="9" spans="2:9" x14ac:dyDescent="0.2">
      <c r="B9" s="5" t="s">
        <v>67</v>
      </c>
      <c r="C9" s="9">
        <v>13</v>
      </c>
    </row>
    <row r="10" spans="2:9" x14ac:dyDescent="0.2">
      <c r="B10" s="5" t="s">
        <v>68</v>
      </c>
      <c r="C10" s="11">
        <f>I4/(C8*C9)</f>
        <v>22.875331564986737</v>
      </c>
    </row>
  </sheetData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EJER01</vt:lpstr>
      <vt:lpstr>EJER02</vt:lpstr>
      <vt:lpstr>EJER03</vt:lpstr>
      <vt:lpstr>EJER04</vt:lpstr>
      <vt:lpstr>EJER05</vt:lpstr>
      <vt:lpstr>EJER06</vt:lpstr>
      <vt:lpstr>EJER07</vt:lpstr>
      <vt:lpstr>EJER08</vt:lpstr>
      <vt:lpstr>EJER09</vt:lpstr>
      <vt:lpstr>EJER10</vt:lpstr>
      <vt:lpstr>EJER11</vt:lpstr>
      <vt:lpstr>EJER19</vt:lpstr>
      <vt:lpstr>EJER20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Dell</cp:lastModifiedBy>
  <dcterms:created xsi:type="dcterms:W3CDTF">2000-05-16T00:03:01Z</dcterms:created>
  <dcterms:modified xsi:type="dcterms:W3CDTF">2020-12-10T16:38:11Z</dcterms:modified>
</cp:coreProperties>
</file>